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ADIl\Desktop\"/>
    </mc:Choice>
  </mc:AlternateContent>
  <xr:revisionPtr revIDLastSave="0" documentId="13_ncr:1_{A61309AA-EAFC-47EC-9961-E50E614A4E1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ad Me" sheetId="1" r:id="rId1"/>
    <sheet name="MIS Dashboard" sheetId="2" r:id="rId2"/>
    <sheet name="Raw Data" sheetId="3" r:id="rId3"/>
  </sheets>
  <calcPr calcId="191029"/>
</workbook>
</file>

<file path=xl/calcChain.xml><?xml version="1.0" encoding="utf-8"?>
<calcChain xmlns="http://schemas.openxmlformats.org/spreadsheetml/2006/main">
  <c r="H301" i="3" l="1"/>
  <c r="H300" i="3"/>
  <c r="H299" i="3"/>
  <c r="H298" i="3"/>
  <c r="H297" i="3"/>
  <c r="H296" i="3"/>
  <c r="H295" i="3"/>
  <c r="H294" i="3"/>
  <c r="H293" i="3"/>
  <c r="H292" i="3"/>
  <c r="H291" i="3"/>
  <c r="H290" i="3"/>
  <c r="H289" i="3"/>
  <c r="H288" i="3"/>
  <c r="H287" i="3"/>
  <c r="H286" i="3"/>
  <c r="H285" i="3"/>
  <c r="H284" i="3"/>
  <c r="H283" i="3"/>
  <c r="H282" i="3"/>
  <c r="H281" i="3"/>
  <c r="H280" i="3"/>
  <c r="H279" i="3"/>
  <c r="H278" i="3"/>
  <c r="H277" i="3"/>
  <c r="H276" i="3"/>
  <c r="H275" i="3"/>
  <c r="H274" i="3"/>
  <c r="H273" i="3"/>
  <c r="H272" i="3"/>
  <c r="H271" i="3"/>
  <c r="H270" i="3"/>
  <c r="H269" i="3"/>
  <c r="H268" i="3"/>
  <c r="H267" i="3"/>
  <c r="H266" i="3"/>
  <c r="H265" i="3"/>
  <c r="H264" i="3"/>
  <c r="H263" i="3"/>
  <c r="H262" i="3"/>
  <c r="H261" i="3"/>
  <c r="H260" i="3"/>
  <c r="H259" i="3"/>
  <c r="H258" i="3"/>
  <c r="H257" i="3"/>
  <c r="H256" i="3"/>
  <c r="H255" i="3"/>
  <c r="H254" i="3"/>
  <c r="H253" i="3"/>
  <c r="H252" i="3"/>
  <c r="H251" i="3"/>
  <c r="H250" i="3"/>
  <c r="H249" i="3"/>
  <c r="H248" i="3"/>
  <c r="H247" i="3"/>
  <c r="H246" i="3"/>
  <c r="H245" i="3"/>
  <c r="H244" i="3"/>
  <c r="H243" i="3"/>
  <c r="H242" i="3"/>
  <c r="H241" i="3"/>
  <c r="H240" i="3"/>
  <c r="H239" i="3"/>
  <c r="H238" i="3"/>
  <c r="H237" i="3"/>
  <c r="H236" i="3"/>
  <c r="H235" i="3"/>
  <c r="H234" i="3"/>
  <c r="H233" i="3"/>
  <c r="H232" i="3"/>
  <c r="H231" i="3"/>
  <c r="H230" i="3"/>
  <c r="H229" i="3"/>
  <c r="H228" i="3"/>
  <c r="H227" i="3"/>
  <c r="H226" i="3"/>
  <c r="H225" i="3"/>
  <c r="H224" i="3"/>
  <c r="H223" i="3"/>
  <c r="H222" i="3"/>
  <c r="H221" i="3"/>
  <c r="H220" i="3"/>
  <c r="H219" i="3"/>
  <c r="H218" i="3"/>
  <c r="H217" i="3"/>
  <c r="H216" i="3"/>
  <c r="H215" i="3"/>
  <c r="H214" i="3"/>
  <c r="H213" i="3"/>
  <c r="H212" i="3"/>
  <c r="H211" i="3"/>
  <c r="H210" i="3"/>
  <c r="H209" i="3"/>
  <c r="H208" i="3"/>
  <c r="H207" i="3"/>
  <c r="H206" i="3"/>
  <c r="H205" i="3"/>
  <c r="H204" i="3"/>
  <c r="H203" i="3"/>
  <c r="H202" i="3"/>
  <c r="H201" i="3"/>
  <c r="H200" i="3"/>
  <c r="H199" i="3"/>
  <c r="H198" i="3"/>
  <c r="H197" i="3"/>
  <c r="H196" i="3"/>
  <c r="H195" i="3"/>
  <c r="H194" i="3"/>
  <c r="H193" i="3"/>
  <c r="H192" i="3"/>
  <c r="H191" i="3"/>
  <c r="H190" i="3"/>
  <c r="H189" i="3"/>
  <c r="H188" i="3"/>
  <c r="H187" i="3"/>
  <c r="H186" i="3"/>
  <c r="H185" i="3"/>
  <c r="H184" i="3"/>
  <c r="H183" i="3"/>
  <c r="H182" i="3"/>
  <c r="H181" i="3"/>
  <c r="H180" i="3"/>
  <c r="H179" i="3"/>
  <c r="H178" i="3"/>
  <c r="H177" i="3"/>
  <c r="H176" i="3"/>
  <c r="H175" i="3"/>
  <c r="H174" i="3"/>
  <c r="H173" i="3"/>
  <c r="H172" i="3"/>
  <c r="H171" i="3"/>
  <c r="H170" i="3"/>
  <c r="H169" i="3"/>
  <c r="H168" i="3"/>
  <c r="H167" i="3"/>
  <c r="H166" i="3"/>
  <c r="H165" i="3"/>
  <c r="H164" i="3"/>
  <c r="H163" i="3"/>
  <c r="H162" i="3"/>
  <c r="H161" i="3"/>
  <c r="H160" i="3"/>
  <c r="H159" i="3"/>
  <c r="H158" i="3"/>
  <c r="H157" i="3"/>
  <c r="H156" i="3"/>
  <c r="H155" i="3"/>
  <c r="H154" i="3"/>
  <c r="H153" i="3"/>
  <c r="H152" i="3"/>
  <c r="H151" i="3"/>
  <c r="H150" i="3"/>
  <c r="H149" i="3"/>
  <c r="H148" i="3"/>
  <c r="H147" i="3"/>
  <c r="H146" i="3"/>
  <c r="H145" i="3"/>
  <c r="H144" i="3"/>
  <c r="H143" i="3"/>
  <c r="H142" i="3"/>
  <c r="H141" i="3"/>
  <c r="H140" i="3"/>
  <c r="H139" i="3"/>
  <c r="H138" i="3"/>
  <c r="H137" i="3"/>
  <c r="H136" i="3"/>
  <c r="H135" i="3"/>
  <c r="H134" i="3"/>
  <c r="H133" i="3"/>
  <c r="H132" i="3"/>
  <c r="H131" i="3"/>
  <c r="H130" i="3"/>
  <c r="H129" i="3"/>
  <c r="H128" i="3"/>
  <c r="H127" i="3"/>
  <c r="H126" i="3"/>
  <c r="H125" i="3"/>
  <c r="H124" i="3"/>
  <c r="H123" i="3"/>
  <c r="H122" i="3"/>
  <c r="H121" i="3"/>
  <c r="H120" i="3"/>
  <c r="H119" i="3"/>
  <c r="H118" i="3"/>
  <c r="H117" i="3"/>
  <c r="H116" i="3"/>
  <c r="H115" i="3"/>
  <c r="H114" i="3"/>
  <c r="H113" i="3"/>
  <c r="H112" i="3"/>
  <c r="H111" i="3"/>
  <c r="H110" i="3"/>
  <c r="H109" i="3"/>
  <c r="H108" i="3"/>
  <c r="H107" i="3"/>
  <c r="H106" i="3"/>
  <c r="H10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2" i="3"/>
  <c r="K16" i="2"/>
  <c r="J16" i="2"/>
  <c r="I16" i="2"/>
  <c r="L16" i="2" s="1"/>
  <c r="H16" i="2"/>
  <c r="G16" i="2"/>
  <c r="K15" i="2"/>
  <c r="J15" i="2"/>
  <c r="I15" i="2"/>
  <c r="L15" i="2" s="1"/>
  <c r="H15" i="2"/>
  <c r="G15" i="2"/>
  <c r="K14" i="2"/>
  <c r="J14" i="2"/>
  <c r="I14" i="2"/>
  <c r="H14" i="2"/>
  <c r="G14" i="2"/>
  <c r="L14" i="2" s="1"/>
  <c r="D14" i="2"/>
  <c r="C14" i="2"/>
  <c r="B14" i="2"/>
  <c r="K13" i="2"/>
  <c r="J13" i="2"/>
  <c r="I13" i="2"/>
  <c r="L13" i="2" s="1"/>
  <c r="H13" i="2"/>
  <c r="G13" i="2"/>
  <c r="D13" i="2"/>
  <c r="C13" i="2"/>
  <c r="B13" i="2"/>
  <c r="K12" i="2"/>
  <c r="J12" i="2"/>
  <c r="I12" i="2"/>
  <c r="L12" i="2" s="1"/>
  <c r="H12" i="2"/>
  <c r="G12" i="2"/>
  <c r="D12" i="2"/>
  <c r="C12" i="2"/>
  <c r="B12" i="2"/>
  <c r="K11" i="2"/>
  <c r="J11" i="2"/>
  <c r="I11" i="2"/>
  <c r="H11" i="2"/>
  <c r="G11" i="2"/>
  <c r="L11" i="2" s="1"/>
  <c r="D11" i="2"/>
  <c r="C11" i="2"/>
  <c r="B11" i="2"/>
  <c r="K6" i="2"/>
  <c r="I6" i="2"/>
  <c r="G6" i="2"/>
  <c r="D6" i="2"/>
  <c r="A6" i="2"/>
</calcChain>
</file>

<file path=xl/sharedStrings.xml><?xml version="1.0" encoding="utf-8"?>
<sst xmlns="http://schemas.openxmlformats.org/spreadsheetml/2006/main" count="1543" uniqueCount="372">
  <si>
    <t>DSTA SOLUTIONS — MIS TRACKER SAMPLE</t>
  </si>
  <si>
    <t>How to use</t>
  </si>
  <si>
    <t>Replace or add records in Raw Data. Dashboard KPIs, region summary and monthly summary recalculate automatically.</t>
  </si>
  <si>
    <t>Included</t>
  </si>
  <si>
    <t>KPI cards, region-wise summary, monthly MIS table, revenue chart and completion-rate conditional formatting.</t>
  </si>
  <si>
    <t>Sample data</t>
  </si>
  <si>
    <t>300 fictional orders across North, South, East and West for Jan-Jun 2026.</t>
  </si>
  <si>
    <t>Client use</t>
  </si>
  <si>
    <t>Extend the Raw Data columns and formulas to match a client's operational process.</t>
  </si>
  <si>
    <t>DSTA SOLUTIONS — EXCEL MIS REPORT TRACKER</t>
  </si>
  <si>
    <t>Interactive sample dashboard • Update the Raw Data sheet and KPIs/summaries recalculate automatically</t>
  </si>
  <si>
    <t>TOTAL REVENUE</t>
  </si>
  <si>
    <t>TOTAL ORDERS</t>
  </si>
  <si>
    <t>COMPLETED</t>
  </si>
  <si>
    <t>PENDING</t>
  </si>
  <si>
    <t>CANCELLED</t>
  </si>
  <si>
    <t>REGION-WISE SUMMARY</t>
  </si>
  <si>
    <t>MONTHLY MIS SUMMARY</t>
  </si>
  <si>
    <t>Region</t>
  </si>
  <si>
    <t>Orders</t>
  </si>
  <si>
    <t>Revenue</t>
  </si>
  <si>
    <t>Completed</t>
  </si>
  <si>
    <t>Month</t>
  </si>
  <si>
    <t>Pending</t>
  </si>
  <si>
    <t>Cancelled</t>
  </si>
  <si>
    <t>Completion %</t>
  </si>
  <si>
    <t>North</t>
  </si>
  <si>
    <t>South</t>
  </si>
  <si>
    <t>East</t>
  </si>
  <si>
    <t>West</t>
  </si>
  <si>
    <t>Sample work by DSTA Solutions • Replace Raw Data with client data to reuse the tracker</t>
  </si>
  <si>
    <t>Order ID</t>
  </si>
  <si>
    <t>Order Date</t>
  </si>
  <si>
    <t>Customer</t>
  </si>
  <si>
    <t>Product</t>
  </si>
  <si>
    <t>Quantity</t>
  </si>
  <si>
    <t>Unit Price</t>
  </si>
  <si>
    <t>Status</t>
  </si>
  <si>
    <t>ORD-0001</t>
  </si>
  <si>
    <t>Customer 17</t>
  </si>
  <si>
    <t>Product B</t>
  </si>
  <si>
    <t>ORD-0002</t>
  </si>
  <si>
    <t>Customer 21</t>
  </si>
  <si>
    <t>ORD-0003</t>
  </si>
  <si>
    <t>Customer 15</t>
  </si>
  <si>
    <t>ORD-0004</t>
  </si>
  <si>
    <t>Customer 27</t>
  </si>
  <si>
    <t>Product A</t>
  </si>
  <si>
    <t>ORD-0005</t>
  </si>
  <si>
    <t>Customer 26</t>
  </si>
  <si>
    <t>ORD-0006</t>
  </si>
  <si>
    <t>Customer 03</t>
  </si>
  <si>
    <t>Product D</t>
  </si>
  <si>
    <t>ORD-0007</t>
  </si>
  <si>
    <t>Customer 11</t>
  </si>
  <si>
    <t>ORD-0008</t>
  </si>
  <si>
    <t>Customer 20</t>
  </si>
  <si>
    <t>ORD-0009</t>
  </si>
  <si>
    <t>ORD-0010</t>
  </si>
  <si>
    <t>Customer 12</t>
  </si>
  <si>
    <t>Product C</t>
  </si>
  <si>
    <t>ORD-0011</t>
  </si>
  <si>
    <t>ORD-0012</t>
  </si>
  <si>
    <t>Customer 01</t>
  </si>
  <si>
    <t>ORD-0013</t>
  </si>
  <si>
    <t>Customer 25</t>
  </si>
  <si>
    <t>ORD-0014</t>
  </si>
  <si>
    <t>Customer 09</t>
  </si>
  <si>
    <t>ORD-0015</t>
  </si>
  <si>
    <t>ORD-0016</t>
  </si>
  <si>
    <t>Customer 08</t>
  </si>
  <si>
    <t>ORD-0017</t>
  </si>
  <si>
    <t>ORD-0018</t>
  </si>
  <si>
    <t>ORD-0019</t>
  </si>
  <si>
    <t>ORD-0020</t>
  </si>
  <si>
    <t>Customer 04</t>
  </si>
  <si>
    <t>ORD-0021</t>
  </si>
  <si>
    <t>ORD-0022</t>
  </si>
  <si>
    <t>Customer 28</t>
  </si>
  <si>
    <t>ORD-0023</t>
  </si>
  <si>
    <t>Customer 22</t>
  </si>
  <si>
    <t>ORD-0024</t>
  </si>
  <si>
    <t>ORD-0025</t>
  </si>
  <si>
    <t>ORD-0026</t>
  </si>
  <si>
    <t>ORD-0027</t>
  </si>
  <si>
    <t>Customer 19</t>
  </si>
  <si>
    <t>ORD-0028</t>
  </si>
  <si>
    <t>Customer 29</t>
  </si>
  <si>
    <t>ORD-0029</t>
  </si>
  <si>
    <t>ORD-0030</t>
  </si>
  <si>
    <t>Customer 16</t>
  </si>
  <si>
    <t>ORD-0031</t>
  </si>
  <si>
    <t>ORD-0032</t>
  </si>
  <si>
    <t>ORD-0033</t>
  </si>
  <si>
    <t>ORD-0034</t>
  </si>
  <si>
    <t>ORD-0035</t>
  </si>
  <si>
    <t>ORD-0036</t>
  </si>
  <si>
    <t>ORD-0037</t>
  </si>
  <si>
    <t>ORD-0038</t>
  </si>
  <si>
    <t>ORD-0039</t>
  </si>
  <si>
    <t>Customer 18</t>
  </si>
  <si>
    <t>ORD-0040</t>
  </si>
  <si>
    <t>ORD-0041</t>
  </si>
  <si>
    <t>ORD-0042</t>
  </si>
  <si>
    <t>Customer 05</t>
  </si>
  <si>
    <t>ORD-0043</t>
  </si>
  <si>
    <t>Customer 30</t>
  </si>
  <si>
    <t>ORD-0044</t>
  </si>
  <si>
    <t>ORD-0045</t>
  </si>
  <si>
    <t>Customer 14</t>
  </si>
  <si>
    <t>ORD-0046</t>
  </si>
  <si>
    <t>Customer 13</t>
  </si>
  <si>
    <t>ORD-0047</t>
  </si>
  <si>
    <t>ORD-0048</t>
  </si>
  <si>
    <t>ORD-0049</t>
  </si>
  <si>
    <t>Customer 07</t>
  </si>
  <si>
    <t>ORD-0050</t>
  </si>
  <si>
    <t>ORD-0051</t>
  </si>
  <si>
    <t>ORD-0052</t>
  </si>
  <si>
    <t>ORD-0053</t>
  </si>
  <si>
    <t>ORD-0054</t>
  </si>
  <si>
    <t>ORD-0055</t>
  </si>
  <si>
    <t>ORD-0056</t>
  </si>
  <si>
    <t>ORD-0057</t>
  </si>
  <si>
    <t>ORD-0058</t>
  </si>
  <si>
    <t>ORD-0059</t>
  </si>
  <si>
    <t>ORD-0060</t>
  </si>
  <si>
    <t>ORD-0061</t>
  </si>
  <si>
    <t>Customer 10</t>
  </si>
  <si>
    <t>ORD-0062</t>
  </si>
  <si>
    <t>ORD-0063</t>
  </si>
  <si>
    <t>ORD-0064</t>
  </si>
  <si>
    <t>ORD-0065</t>
  </si>
  <si>
    <t>ORD-0066</t>
  </si>
  <si>
    <t>ORD-0067</t>
  </si>
  <si>
    <t>ORD-0068</t>
  </si>
  <si>
    <t>ORD-0069</t>
  </si>
  <si>
    <t>ORD-0070</t>
  </si>
  <si>
    <t>ORD-0071</t>
  </si>
  <si>
    <t>ORD-0072</t>
  </si>
  <si>
    <t>ORD-0073</t>
  </si>
  <si>
    <t>ORD-0074</t>
  </si>
  <si>
    <t>Customer 06</t>
  </si>
  <si>
    <t>ORD-0075</t>
  </si>
  <si>
    <t>ORD-0076</t>
  </si>
  <si>
    <t>ORD-0077</t>
  </si>
  <si>
    <t>ORD-0078</t>
  </si>
  <si>
    <t>Customer 23</t>
  </si>
  <si>
    <t>ORD-0079</t>
  </si>
  <si>
    <t>ORD-0080</t>
  </si>
  <si>
    <t>ORD-0081</t>
  </si>
  <si>
    <t>ORD-0082</t>
  </si>
  <si>
    <t>ORD-0083</t>
  </si>
  <si>
    <t>ORD-0084</t>
  </si>
  <si>
    <t>ORD-0085</t>
  </si>
  <si>
    <t>ORD-0086</t>
  </si>
  <si>
    <t>ORD-0087</t>
  </si>
  <si>
    <t>ORD-0088</t>
  </si>
  <si>
    <t>ORD-0089</t>
  </si>
  <si>
    <t>ORD-0090</t>
  </si>
  <si>
    <t>ORD-0091</t>
  </si>
  <si>
    <t>ORD-0092</t>
  </si>
  <si>
    <t>ORD-0093</t>
  </si>
  <si>
    <t>ORD-0094</t>
  </si>
  <si>
    <t>ORD-0095</t>
  </si>
  <si>
    <t>ORD-0096</t>
  </si>
  <si>
    <t>ORD-0097</t>
  </si>
  <si>
    <t>ORD-0098</t>
  </si>
  <si>
    <t>ORD-0099</t>
  </si>
  <si>
    <t>ORD-0100</t>
  </si>
  <si>
    <t>Customer 24</t>
  </si>
  <si>
    <t>ORD-0101</t>
  </si>
  <si>
    <t>ORD-0102</t>
  </si>
  <si>
    <t>ORD-0103</t>
  </si>
  <si>
    <t>ORD-0104</t>
  </si>
  <si>
    <t>ORD-0105</t>
  </si>
  <si>
    <t>ORD-0106</t>
  </si>
  <si>
    <t>ORD-0107</t>
  </si>
  <si>
    <t>ORD-0108</t>
  </si>
  <si>
    <t>ORD-0109</t>
  </si>
  <si>
    <t>ORD-0110</t>
  </si>
  <si>
    <t>ORD-0111</t>
  </si>
  <si>
    <t>ORD-0112</t>
  </si>
  <si>
    <t>ORD-0113</t>
  </si>
  <si>
    <t>ORD-0114</t>
  </si>
  <si>
    <t>ORD-0115</t>
  </si>
  <si>
    <t>ORD-0116</t>
  </si>
  <si>
    <t>ORD-0117</t>
  </si>
  <si>
    <t>ORD-0118</t>
  </si>
  <si>
    <t>ORD-0119</t>
  </si>
  <si>
    <t>ORD-0120</t>
  </si>
  <si>
    <t>ORD-0121</t>
  </si>
  <si>
    <t>ORD-0122</t>
  </si>
  <si>
    <t>ORD-0123</t>
  </si>
  <si>
    <t>ORD-0124</t>
  </si>
  <si>
    <t>ORD-0125</t>
  </si>
  <si>
    <t>ORD-0126</t>
  </si>
  <si>
    <t>ORD-0127</t>
  </si>
  <si>
    <t>ORD-0128</t>
  </si>
  <si>
    <t>ORD-0129</t>
  </si>
  <si>
    <t>ORD-0130</t>
  </si>
  <si>
    <t>ORD-0131</t>
  </si>
  <si>
    <t>ORD-0132</t>
  </si>
  <si>
    <t>ORD-0133</t>
  </si>
  <si>
    <t>ORD-0134</t>
  </si>
  <si>
    <t>ORD-0135</t>
  </si>
  <si>
    <t>ORD-0136</t>
  </si>
  <si>
    <t>ORD-0137</t>
  </si>
  <si>
    <t>ORD-0138</t>
  </si>
  <si>
    <t>ORD-0139</t>
  </si>
  <si>
    <t>ORD-0140</t>
  </si>
  <si>
    <t>ORD-0141</t>
  </si>
  <si>
    <t>ORD-0142</t>
  </si>
  <si>
    <t>ORD-0143</t>
  </si>
  <si>
    <t>ORD-0144</t>
  </si>
  <si>
    <t>ORD-0145</t>
  </si>
  <si>
    <t>ORD-0146</t>
  </si>
  <si>
    <t>ORD-0147</t>
  </si>
  <si>
    <t>ORD-0148</t>
  </si>
  <si>
    <t>ORD-0149</t>
  </si>
  <si>
    <t>ORD-0150</t>
  </si>
  <si>
    <t>ORD-0151</t>
  </si>
  <si>
    <t>ORD-0152</t>
  </si>
  <si>
    <t>ORD-0153</t>
  </si>
  <si>
    <t>ORD-0154</t>
  </si>
  <si>
    <t>ORD-0155</t>
  </si>
  <si>
    <t>ORD-0156</t>
  </si>
  <si>
    <t>Customer 02</t>
  </si>
  <si>
    <t>ORD-0157</t>
  </si>
  <si>
    <t>ORD-0158</t>
  </si>
  <si>
    <t>ORD-0159</t>
  </si>
  <si>
    <t>ORD-0160</t>
  </si>
  <si>
    <t>ORD-0161</t>
  </si>
  <si>
    <t>ORD-0162</t>
  </si>
  <si>
    <t>ORD-0163</t>
  </si>
  <si>
    <t>ORD-0164</t>
  </si>
  <si>
    <t>ORD-0165</t>
  </si>
  <si>
    <t>ORD-0166</t>
  </si>
  <si>
    <t>ORD-0167</t>
  </si>
  <si>
    <t>ORD-0168</t>
  </si>
  <si>
    <t>ORD-0169</t>
  </si>
  <si>
    <t>ORD-0170</t>
  </si>
  <si>
    <t>ORD-0171</t>
  </si>
  <si>
    <t>ORD-0172</t>
  </si>
  <si>
    <t>ORD-0173</t>
  </si>
  <si>
    <t>ORD-0174</t>
  </si>
  <si>
    <t>ORD-0175</t>
  </si>
  <si>
    <t>ORD-0176</t>
  </si>
  <si>
    <t>ORD-0177</t>
  </si>
  <si>
    <t>ORD-0178</t>
  </si>
  <si>
    <t>ORD-0179</t>
  </si>
  <si>
    <t>ORD-0180</t>
  </si>
  <si>
    <t>ORD-0181</t>
  </si>
  <si>
    <t>ORD-0182</t>
  </si>
  <si>
    <t>ORD-0183</t>
  </si>
  <si>
    <t>ORD-0184</t>
  </si>
  <si>
    <t>ORD-0185</t>
  </si>
  <si>
    <t>ORD-0186</t>
  </si>
  <si>
    <t>ORD-0187</t>
  </si>
  <si>
    <t>ORD-0188</t>
  </si>
  <si>
    <t>ORD-0189</t>
  </si>
  <si>
    <t>ORD-0190</t>
  </si>
  <si>
    <t>ORD-0191</t>
  </si>
  <si>
    <t>ORD-0192</t>
  </si>
  <si>
    <t>ORD-0193</t>
  </si>
  <si>
    <t>ORD-0194</t>
  </si>
  <si>
    <t>ORD-0195</t>
  </si>
  <si>
    <t>ORD-0196</t>
  </si>
  <si>
    <t>ORD-0197</t>
  </si>
  <si>
    <t>ORD-0198</t>
  </si>
  <si>
    <t>ORD-0199</t>
  </si>
  <si>
    <t>ORD-0200</t>
  </si>
  <si>
    <t>ORD-0201</t>
  </si>
  <si>
    <t>ORD-0202</t>
  </si>
  <si>
    <t>ORD-0203</t>
  </si>
  <si>
    <t>ORD-0204</t>
  </si>
  <si>
    <t>ORD-0205</t>
  </si>
  <si>
    <t>ORD-0206</t>
  </si>
  <si>
    <t>ORD-0207</t>
  </si>
  <si>
    <t>ORD-0208</t>
  </si>
  <si>
    <t>ORD-0209</t>
  </si>
  <si>
    <t>ORD-0210</t>
  </si>
  <si>
    <t>ORD-0211</t>
  </si>
  <si>
    <t>ORD-0212</t>
  </si>
  <si>
    <t>ORD-0213</t>
  </si>
  <si>
    <t>ORD-0214</t>
  </si>
  <si>
    <t>ORD-0215</t>
  </si>
  <si>
    <t>ORD-0216</t>
  </si>
  <si>
    <t>ORD-0217</t>
  </si>
  <si>
    <t>ORD-0218</t>
  </si>
  <si>
    <t>ORD-0219</t>
  </si>
  <si>
    <t>ORD-0220</t>
  </si>
  <si>
    <t>ORD-0221</t>
  </si>
  <si>
    <t>ORD-0222</t>
  </si>
  <si>
    <t>ORD-0223</t>
  </si>
  <si>
    <t>ORD-0224</t>
  </si>
  <si>
    <t>ORD-0225</t>
  </si>
  <si>
    <t>ORD-0226</t>
  </si>
  <si>
    <t>ORD-0227</t>
  </si>
  <si>
    <t>ORD-0228</t>
  </si>
  <si>
    <t>ORD-0229</t>
  </si>
  <si>
    <t>ORD-0230</t>
  </si>
  <si>
    <t>ORD-0231</t>
  </si>
  <si>
    <t>ORD-0232</t>
  </si>
  <si>
    <t>ORD-0233</t>
  </si>
  <si>
    <t>ORD-0234</t>
  </si>
  <si>
    <t>ORD-0235</t>
  </si>
  <si>
    <t>ORD-0236</t>
  </si>
  <si>
    <t>ORD-0237</t>
  </si>
  <si>
    <t>ORD-0238</t>
  </si>
  <si>
    <t>ORD-0239</t>
  </si>
  <si>
    <t>ORD-0240</t>
  </si>
  <si>
    <t>ORD-0241</t>
  </si>
  <si>
    <t>ORD-0242</t>
  </si>
  <si>
    <t>ORD-0243</t>
  </si>
  <si>
    <t>ORD-0244</t>
  </si>
  <si>
    <t>ORD-0245</t>
  </si>
  <si>
    <t>ORD-0246</t>
  </si>
  <si>
    <t>ORD-0247</t>
  </si>
  <si>
    <t>ORD-0248</t>
  </si>
  <si>
    <t>ORD-0249</t>
  </si>
  <si>
    <t>ORD-0250</t>
  </si>
  <si>
    <t>ORD-0251</t>
  </si>
  <si>
    <t>ORD-0252</t>
  </si>
  <si>
    <t>ORD-0253</t>
  </si>
  <si>
    <t>ORD-0254</t>
  </si>
  <si>
    <t>ORD-0255</t>
  </si>
  <si>
    <t>ORD-0256</t>
  </si>
  <si>
    <t>ORD-0257</t>
  </si>
  <si>
    <t>ORD-0258</t>
  </si>
  <si>
    <t>ORD-0259</t>
  </si>
  <si>
    <t>ORD-0260</t>
  </si>
  <si>
    <t>ORD-0261</t>
  </si>
  <si>
    <t>ORD-0262</t>
  </si>
  <si>
    <t>ORD-0263</t>
  </si>
  <si>
    <t>ORD-0264</t>
  </si>
  <si>
    <t>ORD-0265</t>
  </si>
  <si>
    <t>ORD-0266</t>
  </si>
  <si>
    <t>ORD-0267</t>
  </si>
  <si>
    <t>ORD-0268</t>
  </si>
  <si>
    <t>ORD-0269</t>
  </si>
  <si>
    <t>ORD-0270</t>
  </si>
  <si>
    <t>ORD-0271</t>
  </si>
  <si>
    <t>ORD-0272</t>
  </si>
  <si>
    <t>ORD-0273</t>
  </si>
  <si>
    <t>ORD-0274</t>
  </si>
  <si>
    <t>ORD-0275</t>
  </si>
  <si>
    <t>ORD-0276</t>
  </si>
  <si>
    <t>ORD-0277</t>
  </si>
  <si>
    <t>ORD-0278</t>
  </si>
  <si>
    <t>ORD-0279</t>
  </si>
  <si>
    <t>ORD-0280</t>
  </si>
  <si>
    <t>ORD-0281</t>
  </si>
  <si>
    <t>ORD-0282</t>
  </si>
  <si>
    <t>ORD-0283</t>
  </si>
  <si>
    <t>ORD-0284</t>
  </si>
  <si>
    <t>ORD-0285</t>
  </si>
  <si>
    <t>ORD-0286</t>
  </si>
  <si>
    <t>ORD-0287</t>
  </si>
  <si>
    <t>ORD-0288</t>
  </si>
  <si>
    <t>ORD-0289</t>
  </si>
  <si>
    <t>ORD-0290</t>
  </si>
  <si>
    <t>ORD-0291</t>
  </si>
  <si>
    <t>ORD-0292</t>
  </si>
  <si>
    <t>ORD-0293</t>
  </si>
  <si>
    <t>ORD-0294</t>
  </si>
  <si>
    <t>ORD-0295</t>
  </si>
  <si>
    <t>ORD-0296</t>
  </si>
  <si>
    <t>ORD-0297</t>
  </si>
  <si>
    <t>ORD-0298</t>
  </si>
  <si>
    <t>ORD-0299</t>
  </si>
  <si>
    <t>ORD-0300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</si>
</sst>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yy"/>
    <numFmt numFmtId="165" formatCode="\₹#,##0"/>
    <numFmt numFmtId="166" formatCode="0.0%"/>
  </numFmts>
  <fonts count="10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20"/>
      <color rgb="FFFFFFFF"/>
      <name val="Calibri"/>
    </font>
    <font>
      <i/>
      <sz val="11"/>
      <color rgb="FF667085"/>
      <name val="Calibri"/>
    </font>
    <font>
      <b/>
      <sz val="22"/>
      <color rgb="FF168AAD"/>
      <name val="Calibri"/>
    </font>
    <font>
      <b/>
      <sz val="22"/>
      <color rgb="FF2A9D8F"/>
      <name val="Calibri"/>
    </font>
    <font>
      <b/>
      <sz val="22"/>
      <color rgb="FFF4A261"/>
      <name val="Calibri"/>
    </font>
    <font>
      <b/>
      <sz val="22"/>
      <color rgb="FFE76F51"/>
      <name val="Calibri"/>
    </font>
    <font>
      <b/>
      <sz val="11"/>
      <color rgb="FF0F4C5C"/>
      <name val="Calibri"/>
    </font>
    <font>
      <b/>
      <sz val="18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F4C5C"/>
      </patternFill>
    </fill>
    <fill>
      <patternFill patternType="solid">
        <fgColor rgb="FF168AAD"/>
      </patternFill>
    </fill>
    <fill>
      <patternFill patternType="solid">
        <fgColor rgb="FFFFFFFF"/>
      </patternFill>
    </fill>
    <fill>
      <patternFill patternType="solid">
        <fgColor rgb="FF2A9D8F"/>
      </patternFill>
    </fill>
    <fill>
      <patternFill patternType="solid">
        <fgColor rgb="FFF4A261"/>
      </patternFill>
    </fill>
    <fill>
      <patternFill patternType="solid">
        <fgColor rgb="FFE76F51"/>
      </patternFill>
    </fill>
    <fill>
      <patternFill patternType="solid">
        <fgColor rgb="FFD9EE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8" fillId="0" borderId="0" xfId="0" applyFont="1"/>
    <xf numFmtId="0" fontId="1" fillId="2" borderId="0" xfId="0" applyFont="1" applyFill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3" fillId="0" borderId="0" xfId="0" applyFont="1" applyAlignment="1">
      <alignment horizontal="right"/>
    </xf>
    <xf numFmtId="0" fontId="0" fillId="0" borderId="0" xfId="0"/>
    <xf numFmtId="3" fontId="6" fillId="4" borderId="0" xfId="0" applyNumberFormat="1" applyFont="1" applyFill="1" applyAlignment="1">
      <alignment horizontal="center" vertical="center"/>
    </xf>
    <xf numFmtId="3" fontId="5" fillId="4" borderId="0" xfId="0" applyNumberFormat="1" applyFont="1" applyFill="1" applyAlignment="1">
      <alignment horizontal="center" vertical="center"/>
    </xf>
    <xf numFmtId="3" fontId="7" fillId="4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165" fontId="4" fillId="4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vertical="top" wrapText="1"/>
    </xf>
    <xf numFmtId="0" fontId="9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N"/>
              <a:t>Revenue by Region</a:t>
            </a:r>
          </a:p>
        </c:rich>
      </c:tx>
      <c:layout>
        <c:manualLayout>
          <c:xMode val="edge"/>
          <c:yMode val="edge"/>
          <c:x val="0.37444791666666666"/>
          <c:y val="7.0555555555555552E-2"/>
        </c:manualLayout>
      </c:layout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'MIS Dashboard'!$C$10</c:f>
              <c:strCache>
                <c:ptCount val="1"/>
                <c:pt idx="0">
                  <c:v>Revenue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'MIS Dashboard'!$A$11:$A$14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'MIS Dashboard'!$C$11:$C$14</c:f>
              <c:numCache>
                <c:formatCode>\₹#,##0</c:formatCode>
                <c:ptCount val="4"/>
                <c:pt idx="0">
                  <c:v>462800</c:v>
                </c:pt>
                <c:pt idx="1">
                  <c:v>622600</c:v>
                </c:pt>
                <c:pt idx="2">
                  <c:v>568700</c:v>
                </c:pt>
                <c:pt idx="3">
                  <c:v>629500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EF-4056-A55A-B8A685B85A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Region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Revenue (₹)</a:t>
                </a:r>
              </a:p>
            </c:rich>
          </c:tx>
          <c:overlay val="1"/>
        </c:title>
        <c:numFmt formatCode="\₹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47625</xdr:rowOff>
    </xdr:from>
    <xdr:ext cx="432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awDataTable" displayName="RawDataTable" ref="A1:I301">
  <autoFilter ref="A1:I301" xr:uid="{00000000-0009-0000-0100-000001000000}"/>
  <tableColumns count="9">
    <tableColumn id="1" xr3:uid="{00000000-0010-0000-0000-000001000000}" name="Order ID"/>
    <tableColumn id="2" xr3:uid="{00000000-0010-0000-0000-000002000000}" name="Order Date"/>
    <tableColumn id="3" xr3:uid="{00000000-0010-0000-0000-000003000000}" name="Customer"/>
    <tableColumn id="4" xr3:uid="{00000000-0010-0000-0000-000004000000}" name="Region"/>
    <tableColumn id="5" xr3:uid="{00000000-0010-0000-0000-000005000000}" name="Product"/>
    <tableColumn id="6" xr3:uid="{00000000-0010-0000-0000-000006000000}" name="Quantity"/>
    <tableColumn id="7" xr3:uid="{00000000-0010-0000-0000-000007000000}" name="Unit Price"/>
    <tableColumn id="8" xr3:uid="{00000000-0010-0000-0000-000008000000}" name="Revenue"/>
    <tableColumn id="9" xr3:uid="{00000000-0010-0000-0000-000009000000}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showGridLines="0" workbookViewId="0">
      <selection activeCell="C17" sqref="C17"/>
    </sheetView>
  </sheetViews>
  <sheetFormatPr defaultRowHeight="15" x14ac:dyDescent="0.25"/>
  <cols>
    <col min="1" max="1" width="18" customWidth="1"/>
    <col min="2" max="6" width="22" customWidth="1"/>
  </cols>
  <sheetData>
    <row r="1" spans="1:6" x14ac:dyDescent="0.25">
      <c r="A1" s="17" t="s">
        <v>0</v>
      </c>
      <c r="B1" s="6"/>
      <c r="C1" s="6"/>
      <c r="D1" s="6"/>
      <c r="E1" s="6"/>
      <c r="F1" s="6"/>
    </row>
    <row r="2" spans="1:6" x14ac:dyDescent="0.25">
      <c r="A2" s="6"/>
      <c r="B2" s="6"/>
      <c r="C2" s="6"/>
      <c r="D2" s="6"/>
      <c r="E2" s="6"/>
      <c r="F2" s="6"/>
    </row>
    <row r="4" spans="1:6" x14ac:dyDescent="0.25">
      <c r="A4" s="1" t="s">
        <v>1</v>
      </c>
      <c r="B4" s="16" t="s">
        <v>2</v>
      </c>
      <c r="C4" s="6"/>
      <c r="D4" s="6"/>
      <c r="E4" s="6"/>
      <c r="F4" s="6"/>
    </row>
    <row r="5" spans="1:6" x14ac:dyDescent="0.25">
      <c r="A5" s="1" t="s">
        <v>3</v>
      </c>
      <c r="B5" s="16" t="s">
        <v>4</v>
      </c>
      <c r="C5" s="6"/>
      <c r="D5" s="6"/>
      <c r="E5" s="6"/>
      <c r="F5" s="6"/>
    </row>
    <row r="6" spans="1:6" x14ac:dyDescent="0.25">
      <c r="A6" s="1" t="s">
        <v>5</v>
      </c>
      <c r="B6" s="16" t="s">
        <v>6</v>
      </c>
      <c r="C6" s="6"/>
      <c r="D6" s="6"/>
      <c r="E6" s="6"/>
      <c r="F6" s="6"/>
    </row>
    <row r="7" spans="1:6" x14ac:dyDescent="0.25">
      <c r="A7" s="1" t="s">
        <v>7</v>
      </c>
      <c r="B7" s="16" t="s">
        <v>8</v>
      </c>
      <c r="C7" s="6"/>
      <c r="D7" s="6"/>
      <c r="E7" s="6"/>
      <c r="F7" s="6"/>
    </row>
  </sheetData>
  <mergeCells count="5">
    <mergeCell ref="B7:F7"/>
    <mergeCell ref="B6:F6"/>
    <mergeCell ref="B5:F5"/>
    <mergeCell ref="A1:F2"/>
    <mergeCell ref="B4:F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"/>
  <sheetViews>
    <sheetView showGridLines="0" tabSelected="1" zoomScale="80" zoomScaleNormal="80" workbookViewId="0">
      <pane ySplit="8" topLeftCell="A9" activePane="bottomLeft" state="frozen"/>
      <selection pane="bottomLeft" activeCell="H24" sqref="H24"/>
    </sheetView>
  </sheetViews>
  <sheetFormatPr defaultRowHeight="15" x14ac:dyDescent="0.25"/>
  <cols>
    <col min="1" max="1" width="15" customWidth="1"/>
    <col min="2" max="2" width="12" customWidth="1"/>
    <col min="3" max="3" width="16" customWidth="1"/>
    <col min="4" max="4" width="13" customWidth="1"/>
    <col min="5" max="5" width="3" customWidth="1"/>
    <col min="6" max="6" width="13" customWidth="1"/>
    <col min="7" max="7" width="12" customWidth="1"/>
    <col min="8" max="8" width="16" customWidth="1"/>
    <col min="9" max="9" width="13" customWidth="1"/>
    <col min="10" max="10" width="12" customWidth="1"/>
    <col min="11" max="11" width="13" customWidth="1"/>
    <col min="12" max="12" width="14" customWidth="1"/>
  </cols>
  <sheetData>
    <row r="1" spans="1:12" x14ac:dyDescent="0.25">
      <c r="A1" s="26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5">
      <c r="A3" s="13" t="s">
        <v>10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5" spans="1:12" x14ac:dyDescent="0.25">
      <c r="A5" s="15" t="s">
        <v>11</v>
      </c>
      <c r="B5" s="6"/>
      <c r="C5" s="6"/>
      <c r="D5" s="10" t="s">
        <v>12</v>
      </c>
      <c r="E5" s="6"/>
      <c r="F5" s="6"/>
      <c r="G5" s="10" t="s">
        <v>13</v>
      </c>
      <c r="H5" s="6"/>
      <c r="I5" s="12" t="s">
        <v>14</v>
      </c>
      <c r="J5" s="6"/>
      <c r="K5" s="11" t="s">
        <v>15</v>
      </c>
      <c r="L5" s="6"/>
    </row>
    <row r="6" spans="1:12" x14ac:dyDescent="0.25">
      <c r="A6" s="14">
        <f>SUM('Raw Data'!$H$2:$H$301)</f>
        <v>2283600</v>
      </c>
      <c r="B6" s="6"/>
      <c r="C6" s="6"/>
      <c r="D6" s="8">
        <f>COUNTA('Raw Data'!$A$2:$A$301)</f>
        <v>300</v>
      </c>
      <c r="E6" s="6"/>
      <c r="F6" s="6"/>
      <c r="G6" s="8">
        <f>COUNTIF('Raw Data'!$I$2:$I$301,"Completed")</f>
        <v>198</v>
      </c>
      <c r="H6" s="6"/>
      <c r="I6" s="7">
        <f>COUNTIF('Raw Data'!$I$2:$I$301,"Pending")</f>
        <v>66</v>
      </c>
      <c r="J6" s="6"/>
      <c r="K6" s="9">
        <f>COUNTIF('Raw Data'!$I$2:$I$301,"Cancelled")</f>
        <v>36</v>
      </c>
      <c r="L6" s="6"/>
    </row>
    <row r="7" spans="1:12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9" spans="1:12" x14ac:dyDescent="0.25">
      <c r="A9" s="18" t="s">
        <v>16</v>
      </c>
      <c r="B9" s="20"/>
      <c r="C9" s="20"/>
      <c r="D9" s="20"/>
      <c r="F9" s="18" t="s">
        <v>17</v>
      </c>
      <c r="G9" s="20"/>
      <c r="H9" s="20"/>
      <c r="I9" s="20"/>
      <c r="J9" s="20"/>
      <c r="K9" s="20"/>
      <c r="L9" s="20"/>
    </row>
    <row r="10" spans="1:12" x14ac:dyDescent="0.25">
      <c r="A10" s="21" t="s">
        <v>18</v>
      </c>
      <c r="B10" s="21" t="s">
        <v>19</v>
      </c>
      <c r="C10" s="21" t="s">
        <v>20</v>
      </c>
      <c r="D10" s="21" t="s">
        <v>21</v>
      </c>
      <c r="F10" s="21" t="s">
        <v>22</v>
      </c>
      <c r="G10" s="21" t="s">
        <v>19</v>
      </c>
      <c r="H10" s="21" t="s">
        <v>20</v>
      </c>
      <c r="I10" s="21" t="s">
        <v>21</v>
      </c>
      <c r="J10" s="21" t="s">
        <v>23</v>
      </c>
      <c r="K10" s="21" t="s">
        <v>24</v>
      </c>
      <c r="L10" s="21" t="s">
        <v>25</v>
      </c>
    </row>
    <row r="11" spans="1:12" x14ac:dyDescent="0.25">
      <c r="A11" s="22" t="s">
        <v>26</v>
      </c>
      <c r="B11" s="22">
        <f>COUNTIF('Raw Data'!$D$2:$D$301,A11)</f>
        <v>65</v>
      </c>
      <c r="C11" s="23">
        <f>SUMIF('Raw Data'!$D$2:$D$301,A11,'Raw Data'!$H$2:$H$301)</f>
        <v>462800</v>
      </c>
      <c r="D11" s="22">
        <f>COUNTIFS('Raw Data'!$D$2:$D$301,A11,'Raw Data'!$I$2:$I$301,"Completed")</f>
        <v>46</v>
      </c>
      <c r="F11" s="24">
        <v>46023</v>
      </c>
      <c r="G11" s="22">
        <f>COUNTIFS('Raw Data'!$B$2:$B$301,"&gt;="&amp;F11,'Raw Data'!$B$2:$B$301,"&lt;"&amp;DATE(2026,2,1))</f>
        <v>51</v>
      </c>
      <c r="H11" s="23">
        <f>SUMIFS('Raw Data'!$H$2:$H$301,'Raw Data'!$B$2:$B$301,"&gt;="&amp;F11,'Raw Data'!$B$2:$B$301,"&lt;"&amp;DATE(2026,2,1))</f>
        <v>380350</v>
      </c>
      <c r="I11" s="22">
        <f>COUNTIFS('Raw Data'!$B$2:$B$301,"&gt;="&amp;F11,'Raw Data'!$B$2:$B$301,"&lt;"&amp;DATE(2026,2,1),'Raw Data'!$I$2:$I$301,"Completed")</f>
        <v>30</v>
      </c>
      <c r="J11" s="22">
        <f>COUNTIFS('Raw Data'!$B$2:$B$301,"&gt;="&amp;F11,'Raw Data'!$B$2:$B$301,"&lt;"&amp;DATE(2026,2,1),'Raw Data'!$I$2:$I$301,"Pending")</f>
        <v>13</v>
      </c>
      <c r="K11" s="22">
        <f>COUNTIFS('Raw Data'!$B$2:$B$301,"&gt;="&amp;F11,'Raw Data'!$B$2:$B$301,"&lt;"&amp;DATE(2026,2,1),'Raw Data'!$I$2:$I$301,"Cancelled")</f>
        <v>8</v>
      </c>
      <c r="L11" s="25">
        <f t="shared" ref="L11:L16" si="0">IFERROR(I11/G11,0)</f>
        <v>0.58823529411764708</v>
      </c>
    </row>
    <row r="12" spans="1:12" x14ac:dyDescent="0.25">
      <c r="A12" s="22" t="s">
        <v>27</v>
      </c>
      <c r="B12" s="22">
        <f>COUNTIF('Raw Data'!$D$2:$D$301,A12)</f>
        <v>82</v>
      </c>
      <c r="C12" s="23">
        <f>SUMIF('Raw Data'!$D$2:$D$301,A12,'Raw Data'!$H$2:$H$301)</f>
        <v>622600</v>
      </c>
      <c r="D12" s="22">
        <f>COUNTIFS('Raw Data'!$D$2:$D$301,A12,'Raw Data'!$I$2:$I$301,"Completed")</f>
        <v>56</v>
      </c>
      <c r="F12" s="24">
        <v>46054</v>
      </c>
      <c r="G12" s="22">
        <f>COUNTIFS('Raw Data'!$B$2:$B$301,"&gt;="&amp;F12,'Raw Data'!$B$2:$B$301,"&lt;"&amp;DATE(2026,3,1))</f>
        <v>49</v>
      </c>
      <c r="H12" s="23">
        <f>SUMIFS('Raw Data'!$H$2:$H$301,'Raw Data'!$B$2:$B$301,"&gt;="&amp;F12,'Raw Data'!$B$2:$B$301,"&lt;"&amp;DATE(2026,3,1))</f>
        <v>347000</v>
      </c>
      <c r="I12" s="22">
        <f>COUNTIFS('Raw Data'!$B$2:$B$301,"&gt;="&amp;F12,'Raw Data'!$B$2:$B$301,"&lt;"&amp;DATE(2026,3,1),'Raw Data'!$I$2:$I$301,"Completed")</f>
        <v>34</v>
      </c>
      <c r="J12" s="22">
        <f>COUNTIFS('Raw Data'!$B$2:$B$301,"&gt;="&amp;F12,'Raw Data'!$B$2:$B$301,"&lt;"&amp;DATE(2026,3,1),'Raw Data'!$I$2:$I$301,"Pending")</f>
        <v>12</v>
      </c>
      <c r="K12" s="22">
        <f>COUNTIFS('Raw Data'!$B$2:$B$301,"&gt;="&amp;F12,'Raw Data'!$B$2:$B$301,"&lt;"&amp;DATE(2026,3,1),'Raw Data'!$I$2:$I$301,"Cancelled")</f>
        <v>3</v>
      </c>
      <c r="L12" s="25">
        <f t="shared" si="0"/>
        <v>0.69387755102040816</v>
      </c>
    </row>
    <row r="13" spans="1:12" x14ac:dyDescent="0.25">
      <c r="A13" s="22" t="s">
        <v>28</v>
      </c>
      <c r="B13" s="22">
        <f>COUNTIF('Raw Data'!$D$2:$D$301,A13)</f>
        <v>80</v>
      </c>
      <c r="C13" s="23">
        <f>SUMIF('Raw Data'!$D$2:$D$301,A13,'Raw Data'!$H$2:$H$301)</f>
        <v>568700</v>
      </c>
      <c r="D13" s="22">
        <f>COUNTIFS('Raw Data'!$D$2:$D$301,A13,'Raw Data'!$I$2:$I$301,"Completed")</f>
        <v>53</v>
      </c>
      <c r="F13" s="24">
        <v>46082</v>
      </c>
      <c r="G13" s="22">
        <f>COUNTIFS('Raw Data'!$B$2:$B$301,"&gt;="&amp;F13,'Raw Data'!$B$2:$B$301,"&lt;"&amp;DATE(2026,4,1))</f>
        <v>46</v>
      </c>
      <c r="H13" s="23">
        <f>SUMIFS('Raw Data'!$H$2:$H$301,'Raw Data'!$B$2:$B$301,"&gt;="&amp;F13,'Raw Data'!$B$2:$B$301,"&lt;"&amp;DATE(2026,4,1))</f>
        <v>308600</v>
      </c>
      <c r="I13" s="22">
        <f>COUNTIFS('Raw Data'!$B$2:$B$301,"&gt;="&amp;F13,'Raw Data'!$B$2:$B$301,"&lt;"&amp;DATE(2026,4,1),'Raw Data'!$I$2:$I$301,"Completed")</f>
        <v>33</v>
      </c>
      <c r="J13" s="22">
        <f>COUNTIFS('Raw Data'!$B$2:$B$301,"&gt;="&amp;F13,'Raw Data'!$B$2:$B$301,"&lt;"&amp;DATE(2026,4,1),'Raw Data'!$I$2:$I$301,"Pending")</f>
        <v>10</v>
      </c>
      <c r="K13" s="22">
        <f>COUNTIFS('Raw Data'!$B$2:$B$301,"&gt;="&amp;F13,'Raw Data'!$B$2:$B$301,"&lt;"&amp;DATE(2026,4,1),'Raw Data'!$I$2:$I$301,"Cancelled")</f>
        <v>3</v>
      </c>
      <c r="L13" s="25">
        <f t="shared" si="0"/>
        <v>0.71739130434782605</v>
      </c>
    </row>
    <row r="14" spans="1:12" x14ac:dyDescent="0.25">
      <c r="A14" s="22" t="s">
        <v>29</v>
      </c>
      <c r="B14" s="22">
        <f>COUNTIF('Raw Data'!$D$2:$D$301,A14)</f>
        <v>73</v>
      </c>
      <c r="C14" s="23">
        <f>SUMIF('Raw Data'!$D$2:$D$301,A14,'Raw Data'!$H$2:$H$301)</f>
        <v>629500</v>
      </c>
      <c r="D14" s="22">
        <f>COUNTIFS('Raw Data'!$D$2:$D$301,A14,'Raw Data'!$I$2:$I$301,"Completed")</f>
        <v>43</v>
      </c>
      <c r="F14" s="24">
        <v>46113</v>
      </c>
      <c r="G14" s="22">
        <f>COUNTIFS('Raw Data'!$B$2:$B$301,"&gt;="&amp;F14,'Raw Data'!$B$2:$B$301,"&lt;"&amp;DATE(2026,5,1))</f>
        <v>52</v>
      </c>
      <c r="H14" s="23">
        <f>SUMIFS('Raw Data'!$H$2:$H$301,'Raw Data'!$B$2:$B$301,"&gt;="&amp;F14,'Raw Data'!$B$2:$B$301,"&lt;"&amp;DATE(2026,5,1))</f>
        <v>331550</v>
      </c>
      <c r="I14" s="22">
        <f>COUNTIFS('Raw Data'!$B$2:$B$301,"&gt;="&amp;F14,'Raw Data'!$B$2:$B$301,"&lt;"&amp;DATE(2026,5,1),'Raw Data'!$I$2:$I$301,"Completed")</f>
        <v>36</v>
      </c>
      <c r="J14" s="22">
        <f>COUNTIFS('Raw Data'!$B$2:$B$301,"&gt;="&amp;F14,'Raw Data'!$B$2:$B$301,"&lt;"&amp;DATE(2026,5,1),'Raw Data'!$I$2:$I$301,"Pending")</f>
        <v>9</v>
      </c>
      <c r="K14" s="22">
        <f>COUNTIFS('Raw Data'!$B$2:$B$301,"&gt;="&amp;F14,'Raw Data'!$B$2:$B$301,"&lt;"&amp;DATE(2026,5,1),'Raw Data'!$I$2:$I$301,"Cancelled")</f>
        <v>7</v>
      </c>
      <c r="L14" s="25">
        <f t="shared" si="0"/>
        <v>0.69230769230769229</v>
      </c>
    </row>
    <row r="15" spans="1:12" x14ac:dyDescent="0.25">
      <c r="F15" s="24">
        <v>46143</v>
      </c>
      <c r="G15" s="22">
        <f>COUNTIFS('Raw Data'!$B$2:$B$301,"&gt;="&amp;F15,'Raw Data'!$B$2:$B$301,"&lt;"&amp;DATE(2026,6,1))</f>
        <v>52</v>
      </c>
      <c r="H15" s="23">
        <f>SUMIFS('Raw Data'!$H$2:$H$301,'Raw Data'!$B$2:$B$301,"&gt;="&amp;F15,'Raw Data'!$B$2:$B$301,"&lt;"&amp;DATE(2026,6,1))</f>
        <v>454000</v>
      </c>
      <c r="I15" s="22">
        <f>COUNTIFS('Raw Data'!$B$2:$B$301,"&gt;="&amp;F15,'Raw Data'!$B$2:$B$301,"&lt;"&amp;DATE(2026,6,1),'Raw Data'!$I$2:$I$301,"Completed")</f>
        <v>33</v>
      </c>
      <c r="J15" s="22">
        <f>COUNTIFS('Raw Data'!$B$2:$B$301,"&gt;="&amp;F15,'Raw Data'!$B$2:$B$301,"&lt;"&amp;DATE(2026,6,1),'Raw Data'!$I$2:$I$301,"Pending")</f>
        <v>13</v>
      </c>
      <c r="K15" s="22">
        <f>COUNTIFS('Raw Data'!$B$2:$B$301,"&gt;="&amp;F15,'Raw Data'!$B$2:$B$301,"&lt;"&amp;DATE(2026,6,1),'Raw Data'!$I$2:$I$301,"Cancelled")</f>
        <v>6</v>
      </c>
      <c r="L15" s="25">
        <f t="shared" si="0"/>
        <v>0.63461538461538458</v>
      </c>
    </row>
    <row r="16" spans="1:12" x14ac:dyDescent="0.25">
      <c r="F16" s="24">
        <v>46174</v>
      </c>
      <c r="G16" s="22">
        <f>COUNTIFS('Raw Data'!$B$2:$B$301,"&gt;="&amp;F16,'Raw Data'!$B$2:$B$301,"&lt;"&amp;DATE(2026,7,1))</f>
        <v>50</v>
      </c>
      <c r="H16" s="23">
        <f>SUMIFS('Raw Data'!$H$2:$H$301,'Raw Data'!$B$2:$B$301,"&gt;="&amp;F16,'Raw Data'!$B$2:$B$301,"&lt;"&amp;DATE(2026,7,1))</f>
        <v>462100</v>
      </c>
      <c r="I16" s="22">
        <f>COUNTIFS('Raw Data'!$B$2:$B$301,"&gt;="&amp;F16,'Raw Data'!$B$2:$B$301,"&lt;"&amp;DATE(2026,7,1),'Raw Data'!$I$2:$I$301,"Completed")</f>
        <v>32</v>
      </c>
      <c r="J16" s="22">
        <f>COUNTIFS('Raw Data'!$B$2:$B$301,"&gt;="&amp;F16,'Raw Data'!$B$2:$B$301,"&lt;"&amp;DATE(2026,7,1),'Raw Data'!$I$2:$I$301,"Pending")</f>
        <v>9</v>
      </c>
      <c r="K16" s="22">
        <f>COUNTIFS('Raw Data'!$B$2:$B$301,"&gt;="&amp;F16,'Raw Data'!$B$2:$B$301,"&lt;"&amp;DATE(2026,7,1),'Raw Data'!$I$2:$I$301,"Cancelled")</f>
        <v>9</v>
      </c>
      <c r="L16" s="25">
        <f t="shared" si="0"/>
        <v>0.64</v>
      </c>
    </row>
    <row r="18" spans="6:12" x14ac:dyDescent="0.25">
      <c r="F18" s="5" t="s">
        <v>30</v>
      </c>
      <c r="G18" s="6"/>
      <c r="H18" s="6"/>
      <c r="I18" s="6"/>
      <c r="J18" s="6"/>
      <c r="K18" s="6"/>
      <c r="L18" s="6"/>
    </row>
  </sheetData>
  <mergeCells count="15">
    <mergeCell ref="A6:C7"/>
    <mergeCell ref="A9:D9"/>
    <mergeCell ref="D6:F7"/>
    <mergeCell ref="D5:F5"/>
    <mergeCell ref="A5:C5"/>
    <mergeCell ref="A1:L2"/>
    <mergeCell ref="G5:H5"/>
    <mergeCell ref="K5:L5"/>
    <mergeCell ref="I5:J5"/>
    <mergeCell ref="A3:L3"/>
    <mergeCell ref="F18:L18"/>
    <mergeCell ref="I6:J7"/>
    <mergeCell ref="G6:H7"/>
    <mergeCell ref="K6:L7"/>
    <mergeCell ref="F9:L9"/>
  </mergeCells>
  <conditionalFormatting sqref="L11:L16">
    <cfRule type="colorScale" priority="1">
      <colorScale>
        <cfvo type="min"/>
        <cfvo type="percentile" val="50"/>
        <cfvo type="max"/>
        <color rgb="FFFECACA"/>
        <color rgb="FFFEF3C7"/>
        <color rgb="FFBBF7D0"/>
      </colorScale>
    </cfRule>
  </conditionalFormatting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" customWidth="1"/>
    <col min="2" max="2" width="15" customWidth="1"/>
    <col min="3" max="3" width="16" customWidth="1"/>
    <col min="4" max="4" width="12" customWidth="1"/>
    <col min="5" max="5" width="15" customWidth="1"/>
    <col min="6" max="6" width="11" customWidth="1"/>
    <col min="7" max="7" width="14" customWidth="1"/>
    <col min="8" max="8" width="15" customWidth="1"/>
    <col min="9" max="9" width="14" customWidth="1"/>
  </cols>
  <sheetData>
    <row r="1" spans="1:9" x14ac:dyDescent="0.25">
      <c r="A1" s="2" t="s">
        <v>31</v>
      </c>
      <c r="B1" s="2" t="s">
        <v>32</v>
      </c>
      <c r="C1" s="2" t="s">
        <v>33</v>
      </c>
      <c r="D1" s="2" t="s">
        <v>18</v>
      </c>
      <c r="E1" s="2" t="s">
        <v>34</v>
      </c>
      <c r="F1" s="2" t="s">
        <v>35</v>
      </c>
      <c r="G1" s="2" t="s">
        <v>36</v>
      </c>
      <c r="H1" s="2" t="s">
        <v>20</v>
      </c>
      <c r="I1" s="2" t="s">
        <v>37</v>
      </c>
    </row>
    <row r="2" spans="1:9" x14ac:dyDescent="0.25">
      <c r="A2" t="s">
        <v>38</v>
      </c>
      <c r="B2" s="4">
        <v>46144</v>
      </c>
      <c r="C2" t="s">
        <v>39</v>
      </c>
      <c r="D2" t="s">
        <v>28</v>
      </c>
      <c r="E2" t="s">
        <v>40</v>
      </c>
      <c r="F2">
        <v>5</v>
      </c>
      <c r="G2" s="3">
        <v>2200</v>
      </c>
      <c r="H2" s="3">
        <f t="shared" ref="H2:H65" si="0">F2*G2</f>
        <v>11000</v>
      </c>
      <c r="I2" t="s">
        <v>21</v>
      </c>
    </row>
    <row r="3" spans="1:9" x14ac:dyDescent="0.25">
      <c r="A3" t="s">
        <v>41</v>
      </c>
      <c r="B3" s="4">
        <v>46118</v>
      </c>
      <c r="C3" t="s">
        <v>42</v>
      </c>
      <c r="D3" t="s">
        <v>29</v>
      </c>
      <c r="E3" t="s">
        <v>40</v>
      </c>
      <c r="F3">
        <v>8</v>
      </c>
      <c r="G3" s="3">
        <v>850</v>
      </c>
      <c r="H3" s="3">
        <f t="shared" si="0"/>
        <v>6800</v>
      </c>
      <c r="I3" t="s">
        <v>21</v>
      </c>
    </row>
    <row r="4" spans="1:9" x14ac:dyDescent="0.25">
      <c r="A4" t="s">
        <v>43</v>
      </c>
      <c r="B4" s="4">
        <v>46192</v>
      </c>
      <c r="C4" t="s">
        <v>44</v>
      </c>
      <c r="D4" t="s">
        <v>28</v>
      </c>
      <c r="E4" t="s">
        <v>40</v>
      </c>
      <c r="F4">
        <v>10</v>
      </c>
      <c r="G4" s="3">
        <v>650</v>
      </c>
      <c r="H4" s="3">
        <f t="shared" si="0"/>
        <v>6500</v>
      </c>
      <c r="I4" t="s">
        <v>21</v>
      </c>
    </row>
    <row r="5" spans="1:9" x14ac:dyDescent="0.25">
      <c r="A5" t="s">
        <v>45</v>
      </c>
      <c r="B5" s="4">
        <v>46076</v>
      </c>
      <c r="C5" t="s">
        <v>46</v>
      </c>
      <c r="D5" t="s">
        <v>27</v>
      </c>
      <c r="E5" t="s">
        <v>47</v>
      </c>
      <c r="F5">
        <v>1</v>
      </c>
      <c r="G5" s="3">
        <v>1750</v>
      </c>
      <c r="H5" s="3">
        <f t="shared" si="0"/>
        <v>1750</v>
      </c>
      <c r="I5" t="s">
        <v>21</v>
      </c>
    </row>
    <row r="6" spans="1:9" x14ac:dyDescent="0.25">
      <c r="A6" t="s">
        <v>48</v>
      </c>
      <c r="B6" s="4">
        <v>46109</v>
      </c>
      <c r="C6" t="s">
        <v>49</v>
      </c>
      <c r="D6" t="s">
        <v>26</v>
      </c>
      <c r="E6" t="s">
        <v>47</v>
      </c>
      <c r="F6">
        <v>11</v>
      </c>
      <c r="G6" s="3">
        <v>1200</v>
      </c>
      <c r="H6" s="3">
        <f t="shared" si="0"/>
        <v>13200</v>
      </c>
      <c r="I6" t="s">
        <v>24</v>
      </c>
    </row>
    <row r="7" spans="1:9" x14ac:dyDescent="0.25">
      <c r="A7" t="s">
        <v>50</v>
      </c>
      <c r="B7" s="4">
        <v>46192</v>
      </c>
      <c r="C7" t="s">
        <v>51</v>
      </c>
      <c r="D7" t="s">
        <v>29</v>
      </c>
      <c r="E7" t="s">
        <v>52</v>
      </c>
      <c r="F7">
        <v>9</v>
      </c>
      <c r="G7" s="3">
        <v>650</v>
      </c>
      <c r="H7" s="3">
        <f t="shared" si="0"/>
        <v>5850</v>
      </c>
      <c r="I7" t="s">
        <v>21</v>
      </c>
    </row>
    <row r="8" spans="1:9" x14ac:dyDescent="0.25">
      <c r="A8" t="s">
        <v>53</v>
      </c>
      <c r="B8" s="4">
        <v>46131</v>
      </c>
      <c r="C8" t="s">
        <v>54</v>
      </c>
      <c r="D8" t="s">
        <v>27</v>
      </c>
      <c r="E8" t="s">
        <v>47</v>
      </c>
      <c r="F8">
        <v>3</v>
      </c>
      <c r="G8" s="3">
        <v>1750</v>
      </c>
      <c r="H8" s="3">
        <f t="shared" si="0"/>
        <v>5250</v>
      </c>
      <c r="I8" t="s">
        <v>21</v>
      </c>
    </row>
    <row r="9" spans="1:9" x14ac:dyDescent="0.25">
      <c r="A9" t="s">
        <v>55</v>
      </c>
      <c r="B9" s="4">
        <v>46152</v>
      </c>
      <c r="C9" t="s">
        <v>56</v>
      </c>
      <c r="D9" t="s">
        <v>29</v>
      </c>
      <c r="E9" t="s">
        <v>52</v>
      </c>
      <c r="F9">
        <v>2</v>
      </c>
      <c r="G9" s="3">
        <v>1200</v>
      </c>
      <c r="H9" s="3">
        <f t="shared" si="0"/>
        <v>2400</v>
      </c>
      <c r="I9" t="s">
        <v>21</v>
      </c>
    </row>
    <row r="10" spans="1:9" x14ac:dyDescent="0.25">
      <c r="A10" t="s">
        <v>57</v>
      </c>
      <c r="B10" s="4">
        <v>46121</v>
      </c>
      <c r="C10" t="s">
        <v>42</v>
      </c>
      <c r="D10" t="s">
        <v>26</v>
      </c>
      <c r="E10" t="s">
        <v>40</v>
      </c>
      <c r="F10">
        <v>9</v>
      </c>
      <c r="G10" s="3">
        <v>450</v>
      </c>
      <c r="H10" s="3">
        <f t="shared" si="0"/>
        <v>4050</v>
      </c>
      <c r="I10" t="s">
        <v>24</v>
      </c>
    </row>
    <row r="11" spans="1:9" x14ac:dyDescent="0.25">
      <c r="A11" t="s">
        <v>58</v>
      </c>
      <c r="B11" s="4">
        <v>46192</v>
      </c>
      <c r="C11" t="s">
        <v>59</v>
      </c>
      <c r="D11" t="s">
        <v>29</v>
      </c>
      <c r="E11" t="s">
        <v>60</v>
      </c>
      <c r="F11">
        <v>5</v>
      </c>
      <c r="G11" s="3">
        <v>850</v>
      </c>
      <c r="H11" s="3">
        <f t="shared" si="0"/>
        <v>4250</v>
      </c>
      <c r="I11" t="s">
        <v>21</v>
      </c>
    </row>
    <row r="12" spans="1:9" x14ac:dyDescent="0.25">
      <c r="A12" t="s">
        <v>61</v>
      </c>
      <c r="B12" s="4">
        <v>46083</v>
      </c>
      <c r="C12" t="s">
        <v>59</v>
      </c>
      <c r="D12" t="s">
        <v>27</v>
      </c>
      <c r="E12" t="s">
        <v>47</v>
      </c>
      <c r="F12">
        <v>6</v>
      </c>
      <c r="G12" s="3">
        <v>850</v>
      </c>
      <c r="H12" s="3">
        <f t="shared" si="0"/>
        <v>5100</v>
      </c>
      <c r="I12" t="s">
        <v>21</v>
      </c>
    </row>
    <row r="13" spans="1:9" x14ac:dyDescent="0.25">
      <c r="A13" t="s">
        <v>62</v>
      </c>
      <c r="B13" s="4">
        <v>46133</v>
      </c>
      <c r="C13" t="s">
        <v>63</v>
      </c>
      <c r="D13" t="s">
        <v>27</v>
      </c>
      <c r="E13" t="s">
        <v>52</v>
      </c>
      <c r="F13">
        <v>1</v>
      </c>
      <c r="G13" s="3">
        <v>1750</v>
      </c>
      <c r="H13" s="3">
        <f t="shared" si="0"/>
        <v>1750</v>
      </c>
      <c r="I13" t="s">
        <v>21</v>
      </c>
    </row>
    <row r="14" spans="1:9" x14ac:dyDescent="0.25">
      <c r="A14" t="s">
        <v>64</v>
      </c>
      <c r="B14" s="4">
        <v>46075</v>
      </c>
      <c r="C14" t="s">
        <v>65</v>
      </c>
      <c r="D14" t="s">
        <v>27</v>
      </c>
      <c r="E14" t="s">
        <v>40</v>
      </c>
      <c r="F14">
        <v>10</v>
      </c>
      <c r="G14" s="3">
        <v>450</v>
      </c>
      <c r="H14" s="3">
        <f t="shared" si="0"/>
        <v>4500</v>
      </c>
      <c r="I14" t="s">
        <v>21</v>
      </c>
    </row>
    <row r="15" spans="1:9" x14ac:dyDescent="0.25">
      <c r="A15" t="s">
        <v>66</v>
      </c>
      <c r="B15" s="4">
        <v>46093</v>
      </c>
      <c r="C15" t="s">
        <v>67</v>
      </c>
      <c r="D15" t="s">
        <v>29</v>
      </c>
      <c r="E15" t="s">
        <v>60</v>
      </c>
      <c r="F15">
        <v>1</v>
      </c>
      <c r="G15" s="3">
        <v>1200</v>
      </c>
      <c r="H15" s="3">
        <f t="shared" si="0"/>
        <v>1200</v>
      </c>
      <c r="I15" t="s">
        <v>21</v>
      </c>
    </row>
    <row r="16" spans="1:9" x14ac:dyDescent="0.25">
      <c r="A16" t="s">
        <v>68</v>
      </c>
      <c r="B16" s="4">
        <v>46036</v>
      </c>
      <c r="C16" t="s">
        <v>59</v>
      </c>
      <c r="D16" t="s">
        <v>27</v>
      </c>
      <c r="E16" t="s">
        <v>60</v>
      </c>
      <c r="F16">
        <v>9</v>
      </c>
      <c r="G16" s="3">
        <v>1200</v>
      </c>
      <c r="H16" s="3">
        <f t="shared" si="0"/>
        <v>10800</v>
      </c>
      <c r="I16" t="s">
        <v>21</v>
      </c>
    </row>
    <row r="17" spans="1:9" x14ac:dyDescent="0.25">
      <c r="A17" t="s">
        <v>69</v>
      </c>
      <c r="B17" s="4">
        <v>46144</v>
      </c>
      <c r="C17" t="s">
        <v>70</v>
      </c>
      <c r="D17" t="s">
        <v>27</v>
      </c>
      <c r="E17" t="s">
        <v>52</v>
      </c>
      <c r="F17">
        <v>12</v>
      </c>
      <c r="G17" s="3">
        <v>1200</v>
      </c>
      <c r="H17" s="3">
        <f t="shared" si="0"/>
        <v>14400</v>
      </c>
      <c r="I17" t="s">
        <v>24</v>
      </c>
    </row>
    <row r="18" spans="1:9" x14ac:dyDescent="0.25">
      <c r="A18" t="s">
        <v>71</v>
      </c>
      <c r="B18" s="4">
        <v>46116</v>
      </c>
      <c r="C18" t="s">
        <v>65</v>
      </c>
      <c r="D18" t="s">
        <v>27</v>
      </c>
      <c r="E18" t="s">
        <v>47</v>
      </c>
      <c r="F18">
        <v>3</v>
      </c>
      <c r="G18" s="3">
        <v>650</v>
      </c>
      <c r="H18" s="3">
        <f t="shared" si="0"/>
        <v>1950</v>
      </c>
      <c r="I18" t="s">
        <v>24</v>
      </c>
    </row>
    <row r="19" spans="1:9" x14ac:dyDescent="0.25">
      <c r="A19" t="s">
        <v>72</v>
      </c>
      <c r="B19" s="4">
        <v>46110</v>
      </c>
      <c r="C19" t="s">
        <v>49</v>
      </c>
      <c r="D19" t="s">
        <v>26</v>
      </c>
      <c r="E19" t="s">
        <v>47</v>
      </c>
      <c r="F19">
        <v>3</v>
      </c>
      <c r="G19" s="3">
        <v>650</v>
      </c>
      <c r="H19" s="3">
        <f t="shared" si="0"/>
        <v>1950</v>
      </c>
      <c r="I19" t="s">
        <v>21</v>
      </c>
    </row>
    <row r="20" spans="1:9" x14ac:dyDescent="0.25">
      <c r="A20" t="s">
        <v>73</v>
      </c>
      <c r="B20" s="4">
        <v>46052</v>
      </c>
      <c r="C20" t="s">
        <v>39</v>
      </c>
      <c r="D20" t="s">
        <v>27</v>
      </c>
      <c r="E20" t="s">
        <v>47</v>
      </c>
      <c r="F20">
        <v>6</v>
      </c>
      <c r="G20" s="3">
        <v>1750</v>
      </c>
      <c r="H20" s="3">
        <f t="shared" si="0"/>
        <v>10500</v>
      </c>
      <c r="I20" t="s">
        <v>24</v>
      </c>
    </row>
    <row r="21" spans="1:9" x14ac:dyDescent="0.25">
      <c r="A21" t="s">
        <v>74</v>
      </c>
      <c r="B21" s="4">
        <v>46194</v>
      </c>
      <c r="C21" t="s">
        <v>75</v>
      </c>
      <c r="D21" t="s">
        <v>27</v>
      </c>
      <c r="E21" t="s">
        <v>52</v>
      </c>
      <c r="F21">
        <v>5</v>
      </c>
      <c r="G21" s="3">
        <v>2200</v>
      </c>
      <c r="H21" s="3">
        <f t="shared" si="0"/>
        <v>11000</v>
      </c>
      <c r="I21" t="s">
        <v>21</v>
      </c>
    </row>
    <row r="22" spans="1:9" x14ac:dyDescent="0.25">
      <c r="A22" t="s">
        <v>76</v>
      </c>
      <c r="B22" s="4">
        <v>46113</v>
      </c>
      <c r="C22" t="s">
        <v>44</v>
      </c>
      <c r="D22" t="s">
        <v>27</v>
      </c>
      <c r="E22" t="s">
        <v>52</v>
      </c>
      <c r="F22">
        <v>5</v>
      </c>
      <c r="G22" s="3">
        <v>2200</v>
      </c>
      <c r="H22" s="3">
        <f t="shared" si="0"/>
        <v>11000</v>
      </c>
      <c r="I22" t="s">
        <v>21</v>
      </c>
    </row>
    <row r="23" spans="1:9" x14ac:dyDescent="0.25">
      <c r="A23" t="s">
        <v>77</v>
      </c>
      <c r="B23" s="4">
        <v>46034</v>
      </c>
      <c r="C23" t="s">
        <v>78</v>
      </c>
      <c r="D23" t="s">
        <v>29</v>
      </c>
      <c r="E23" t="s">
        <v>40</v>
      </c>
      <c r="F23">
        <v>5</v>
      </c>
      <c r="G23" s="3">
        <v>850</v>
      </c>
      <c r="H23" s="3">
        <f t="shared" si="0"/>
        <v>4250</v>
      </c>
      <c r="I23" t="s">
        <v>23</v>
      </c>
    </row>
    <row r="24" spans="1:9" x14ac:dyDescent="0.25">
      <c r="A24" t="s">
        <v>79</v>
      </c>
      <c r="B24" s="4">
        <v>46156</v>
      </c>
      <c r="C24" t="s">
        <v>80</v>
      </c>
      <c r="D24" t="s">
        <v>26</v>
      </c>
      <c r="E24" t="s">
        <v>47</v>
      </c>
      <c r="F24">
        <v>5</v>
      </c>
      <c r="G24" s="3">
        <v>450</v>
      </c>
      <c r="H24" s="3">
        <f t="shared" si="0"/>
        <v>2250</v>
      </c>
      <c r="I24" t="s">
        <v>21</v>
      </c>
    </row>
    <row r="25" spans="1:9" x14ac:dyDescent="0.25">
      <c r="A25" t="s">
        <v>81</v>
      </c>
      <c r="B25" s="4">
        <v>46091</v>
      </c>
      <c r="C25" t="s">
        <v>70</v>
      </c>
      <c r="D25" t="s">
        <v>27</v>
      </c>
      <c r="E25" t="s">
        <v>52</v>
      </c>
      <c r="F25">
        <v>7</v>
      </c>
      <c r="G25" s="3">
        <v>650</v>
      </c>
      <c r="H25" s="3">
        <f t="shared" si="0"/>
        <v>4550</v>
      </c>
      <c r="I25" t="s">
        <v>21</v>
      </c>
    </row>
    <row r="26" spans="1:9" x14ac:dyDescent="0.25">
      <c r="A26" t="s">
        <v>82</v>
      </c>
      <c r="B26" s="4">
        <v>46038</v>
      </c>
      <c r="C26" t="s">
        <v>56</v>
      </c>
      <c r="D26" t="s">
        <v>28</v>
      </c>
      <c r="E26" t="s">
        <v>47</v>
      </c>
      <c r="F26">
        <v>9</v>
      </c>
      <c r="G26" s="3">
        <v>1750</v>
      </c>
      <c r="H26" s="3">
        <f t="shared" si="0"/>
        <v>15750</v>
      </c>
      <c r="I26" t="s">
        <v>21</v>
      </c>
    </row>
    <row r="27" spans="1:9" x14ac:dyDescent="0.25">
      <c r="A27" t="s">
        <v>83</v>
      </c>
      <c r="B27" s="4">
        <v>46173</v>
      </c>
      <c r="C27" t="s">
        <v>49</v>
      </c>
      <c r="D27" t="s">
        <v>27</v>
      </c>
      <c r="E27" t="s">
        <v>60</v>
      </c>
      <c r="F27">
        <v>2</v>
      </c>
      <c r="G27" s="3">
        <v>1200</v>
      </c>
      <c r="H27" s="3">
        <f t="shared" si="0"/>
        <v>2400</v>
      </c>
      <c r="I27" t="s">
        <v>24</v>
      </c>
    </row>
    <row r="28" spans="1:9" x14ac:dyDescent="0.25">
      <c r="A28" t="s">
        <v>84</v>
      </c>
      <c r="B28" s="4">
        <v>46186</v>
      </c>
      <c r="C28" t="s">
        <v>85</v>
      </c>
      <c r="D28" t="s">
        <v>27</v>
      </c>
      <c r="E28" t="s">
        <v>47</v>
      </c>
      <c r="F28">
        <v>12</v>
      </c>
      <c r="G28" s="3">
        <v>1200</v>
      </c>
      <c r="H28" s="3">
        <f t="shared" si="0"/>
        <v>14400</v>
      </c>
      <c r="I28" t="s">
        <v>23</v>
      </c>
    </row>
    <row r="29" spans="1:9" x14ac:dyDescent="0.25">
      <c r="A29" t="s">
        <v>86</v>
      </c>
      <c r="B29" s="4">
        <v>46062</v>
      </c>
      <c r="C29" t="s">
        <v>87</v>
      </c>
      <c r="D29" t="s">
        <v>26</v>
      </c>
      <c r="E29" t="s">
        <v>52</v>
      </c>
      <c r="F29">
        <v>1</v>
      </c>
      <c r="G29" s="3">
        <v>450</v>
      </c>
      <c r="H29" s="3">
        <f t="shared" si="0"/>
        <v>450</v>
      </c>
      <c r="I29" t="s">
        <v>21</v>
      </c>
    </row>
    <row r="30" spans="1:9" x14ac:dyDescent="0.25">
      <c r="A30" t="s">
        <v>88</v>
      </c>
      <c r="B30" s="4">
        <v>46120</v>
      </c>
      <c r="C30" t="s">
        <v>59</v>
      </c>
      <c r="D30" t="s">
        <v>27</v>
      </c>
      <c r="E30" t="s">
        <v>60</v>
      </c>
      <c r="F30">
        <v>2</v>
      </c>
      <c r="G30" s="3">
        <v>2200</v>
      </c>
      <c r="H30" s="3">
        <f t="shared" si="0"/>
        <v>4400</v>
      </c>
      <c r="I30" t="s">
        <v>21</v>
      </c>
    </row>
    <row r="31" spans="1:9" x14ac:dyDescent="0.25">
      <c r="A31" t="s">
        <v>89</v>
      </c>
      <c r="B31" s="4">
        <v>46199</v>
      </c>
      <c r="C31" t="s">
        <v>90</v>
      </c>
      <c r="D31" t="s">
        <v>26</v>
      </c>
      <c r="E31" t="s">
        <v>40</v>
      </c>
      <c r="F31">
        <v>11</v>
      </c>
      <c r="G31" s="3">
        <v>1750</v>
      </c>
      <c r="H31" s="3">
        <f t="shared" si="0"/>
        <v>19250</v>
      </c>
      <c r="I31" t="s">
        <v>21</v>
      </c>
    </row>
    <row r="32" spans="1:9" x14ac:dyDescent="0.25">
      <c r="A32" t="s">
        <v>91</v>
      </c>
      <c r="B32" s="4">
        <v>46202</v>
      </c>
      <c r="C32" t="s">
        <v>85</v>
      </c>
      <c r="D32" t="s">
        <v>27</v>
      </c>
      <c r="E32" t="s">
        <v>47</v>
      </c>
      <c r="F32">
        <v>11</v>
      </c>
      <c r="G32" s="3">
        <v>1200</v>
      </c>
      <c r="H32" s="3">
        <f t="shared" si="0"/>
        <v>13200</v>
      </c>
      <c r="I32" t="s">
        <v>21</v>
      </c>
    </row>
    <row r="33" spans="1:9" x14ac:dyDescent="0.25">
      <c r="A33" t="s">
        <v>92</v>
      </c>
      <c r="B33" s="4">
        <v>46105</v>
      </c>
      <c r="C33" t="s">
        <v>54</v>
      </c>
      <c r="D33" t="s">
        <v>27</v>
      </c>
      <c r="E33" t="s">
        <v>47</v>
      </c>
      <c r="F33">
        <v>2</v>
      </c>
      <c r="G33" s="3">
        <v>2200</v>
      </c>
      <c r="H33" s="3">
        <f t="shared" si="0"/>
        <v>4400</v>
      </c>
      <c r="I33" t="s">
        <v>23</v>
      </c>
    </row>
    <row r="34" spans="1:9" x14ac:dyDescent="0.25">
      <c r="A34" t="s">
        <v>93</v>
      </c>
      <c r="B34" s="4">
        <v>46102</v>
      </c>
      <c r="C34" t="s">
        <v>65</v>
      </c>
      <c r="D34" t="s">
        <v>29</v>
      </c>
      <c r="E34" t="s">
        <v>60</v>
      </c>
      <c r="F34">
        <v>12</v>
      </c>
      <c r="G34" s="3">
        <v>650</v>
      </c>
      <c r="H34" s="3">
        <f t="shared" si="0"/>
        <v>7800</v>
      </c>
      <c r="I34" t="s">
        <v>21</v>
      </c>
    </row>
    <row r="35" spans="1:9" x14ac:dyDescent="0.25">
      <c r="A35" t="s">
        <v>94</v>
      </c>
      <c r="B35" s="4">
        <v>46076</v>
      </c>
      <c r="C35" t="s">
        <v>44</v>
      </c>
      <c r="D35" t="s">
        <v>29</v>
      </c>
      <c r="E35" t="s">
        <v>40</v>
      </c>
      <c r="F35">
        <v>8</v>
      </c>
      <c r="G35" s="3">
        <v>1750</v>
      </c>
      <c r="H35" s="3">
        <f t="shared" si="0"/>
        <v>14000</v>
      </c>
      <c r="I35" t="s">
        <v>21</v>
      </c>
    </row>
    <row r="36" spans="1:9" x14ac:dyDescent="0.25">
      <c r="A36" t="s">
        <v>95</v>
      </c>
      <c r="B36" s="4">
        <v>46175</v>
      </c>
      <c r="C36" t="s">
        <v>70</v>
      </c>
      <c r="D36" t="s">
        <v>28</v>
      </c>
      <c r="E36" t="s">
        <v>47</v>
      </c>
      <c r="F36">
        <v>6</v>
      </c>
      <c r="G36" s="3">
        <v>1200</v>
      </c>
      <c r="H36" s="3">
        <f t="shared" si="0"/>
        <v>7200</v>
      </c>
      <c r="I36" t="s">
        <v>24</v>
      </c>
    </row>
    <row r="37" spans="1:9" x14ac:dyDescent="0.25">
      <c r="A37" t="s">
        <v>96</v>
      </c>
      <c r="B37" s="4">
        <v>46024</v>
      </c>
      <c r="C37" t="s">
        <v>67</v>
      </c>
      <c r="D37" t="s">
        <v>27</v>
      </c>
      <c r="E37" t="s">
        <v>52</v>
      </c>
      <c r="F37">
        <v>6</v>
      </c>
      <c r="G37" s="3">
        <v>850</v>
      </c>
      <c r="H37" s="3">
        <f t="shared" si="0"/>
        <v>5100</v>
      </c>
      <c r="I37" t="s">
        <v>21</v>
      </c>
    </row>
    <row r="38" spans="1:9" x14ac:dyDescent="0.25">
      <c r="A38" t="s">
        <v>97</v>
      </c>
      <c r="B38" s="4">
        <v>46155</v>
      </c>
      <c r="C38" t="s">
        <v>87</v>
      </c>
      <c r="D38" t="s">
        <v>28</v>
      </c>
      <c r="E38" t="s">
        <v>40</v>
      </c>
      <c r="F38">
        <v>3</v>
      </c>
      <c r="G38" s="3">
        <v>1750</v>
      </c>
      <c r="H38" s="3">
        <f t="shared" si="0"/>
        <v>5250</v>
      </c>
      <c r="I38" t="s">
        <v>21</v>
      </c>
    </row>
    <row r="39" spans="1:9" x14ac:dyDescent="0.25">
      <c r="A39" t="s">
        <v>98</v>
      </c>
      <c r="B39" s="4">
        <v>46122</v>
      </c>
      <c r="C39" t="s">
        <v>46</v>
      </c>
      <c r="D39" t="s">
        <v>27</v>
      </c>
      <c r="E39" t="s">
        <v>52</v>
      </c>
      <c r="F39">
        <v>10</v>
      </c>
      <c r="G39" s="3">
        <v>1750</v>
      </c>
      <c r="H39" s="3">
        <f t="shared" si="0"/>
        <v>17500</v>
      </c>
      <c r="I39" t="s">
        <v>21</v>
      </c>
    </row>
    <row r="40" spans="1:9" x14ac:dyDescent="0.25">
      <c r="A40" t="s">
        <v>99</v>
      </c>
      <c r="B40" s="4">
        <v>46035</v>
      </c>
      <c r="C40" t="s">
        <v>100</v>
      </c>
      <c r="D40" t="s">
        <v>29</v>
      </c>
      <c r="E40" t="s">
        <v>52</v>
      </c>
      <c r="F40">
        <v>4</v>
      </c>
      <c r="G40" s="3">
        <v>1200</v>
      </c>
      <c r="H40" s="3">
        <f t="shared" si="0"/>
        <v>4800</v>
      </c>
      <c r="I40" t="s">
        <v>23</v>
      </c>
    </row>
    <row r="41" spans="1:9" x14ac:dyDescent="0.25">
      <c r="A41" t="s">
        <v>101</v>
      </c>
      <c r="B41" s="4">
        <v>46050</v>
      </c>
      <c r="C41" t="s">
        <v>80</v>
      </c>
      <c r="D41" t="s">
        <v>28</v>
      </c>
      <c r="E41" t="s">
        <v>60</v>
      </c>
      <c r="F41">
        <v>9</v>
      </c>
      <c r="G41" s="3">
        <v>1750</v>
      </c>
      <c r="H41" s="3">
        <f t="shared" si="0"/>
        <v>15750</v>
      </c>
      <c r="I41" t="s">
        <v>23</v>
      </c>
    </row>
    <row r="42" spans="1:9" x14ac:dyDescent="0.25">
      <c r="A42" t="s">
        <v>102</v>
      </c>
      <c r="B42" s="4">
        <v>46027</v>
      </c>
      <c r="C42" t="s">
        <v>87</v>
      </c>
      <c r="D42" t="s">
        <v>28</v>
      </c>
      <c r="E42" t="s">
        <v>60</v>
      </c>
      <c r="F42">
        <v>6</v>
      </c>
      <c r="G42" s="3">
        <v>1200</v>
      </c>
      <c r="H42" s="3">
        <f t="shared" si="0"/>
        <v>7200</v>
      </c>
      <c r="I42" t="s">
        <v>21</v>
      </c>
    </row>
    <row r="43" spans="1:9" x14ac:dyDescent="0.25">
      <c r="A43" t="s">
        <v>103</v>
      </c>
      <c r="B43" s="4">
        <v>46145</v>
      </c>
      <c r="C43" t="s">
        <v>104</v>
      </c>
      <c r="D43" t="s">
        <v>28</v>
      </c>
      <c r="E43" t="s">
        <v>52</v>
      </c>
      <c r="F43">
        <v>4</v>
      </c>
      <c r="G43" s="3">
        <v>1750</v>
      </c>
      <c r="H43" s="3">
        <f t="shared" si="0"/>
        <v>7000</v>
      </c>
      <c r="I43" t="s">
        <v>21</v>
      </c>
    </row>
    <row r="44" spans="1:9" x14ac:dyDescent="0.25">
      <c r="A44" t="s">
        <v>105</v>
      </c>
      <c r="B44" s="4">
        <v>46116</v>
      </c>
      <c r="C44" t="s">
        <v>106</v>
      </c>
      <c r="D44" t="s">
        <v>28</v>
      </c>
      <c r="E44" t="s">
        <v>52</v>
      </c>
      <c r="F44">
        <v>5</v>
      </c>
      <c r="G44" s="3">
        <v>1200</v>
      </c>
      <c r="H44" s="3">
        <f t="shared" si="0"/>
        <v>6000</v>
      </c>
      <c r="I44" t="s">
        <v>23</v>
      </c>
    </row>
    <row r="45" spans="1:9" x14ac:dyDescent="0.25">
      <c r="A45" t="s">
        <v>107</v>
      </c>
      <c r="B45" s="4">
        <v>46178</v>
      </c>
      <c r="C45" t="s">
        <v>104</v>
      </c>
      <c r="D45" t="s">
        <v>28</v>
      </c>
      <c r="E45" t="s">
        <v>47</v>
      </c>
      <c r="F45">
        <v>6</v>
      </c>
      <c r="G45" s="3">
        <v>650</v>
      </c>
      <c r="H45" s="3">
        <f t="shared" si="0"/>
        <v>3900</v>
      </c>
      <c r="I45" t="s">
        <v>23</v>
      </c>
    </row>
    <row r="46" spans="1:9" x14ac:dyDescent="0.25">
      <c r="A46" t="s">
        <v>108</v>
      </c>
      <c r="B46" s="4">
        <v>46178</v>
      </c>
      <c r="C46" t="s">
        <v>109</v>
      </c>
      <c r="D46" t="s">
        <v>28</v>
      </c>
      <c r="E46" t="s">
        <v>60</v>
      </c>
      <c r="F46">
        <v>7</v>
      </c>
      <c r="G46" s="3">
        <v>1200</v>
      </c>
      <c r="H46" s="3">
        <f t="shared" si="0"/>
        <v>8400</v>
      </c>
      <c r="I46" t="s">
        <v>21</v>
      </c>
    </row>
    <row r="47" spans="1:9" x14ac:dyDescent="0.25">
      <c r="A47" t="s">
        <v>110</v>
      </c>
      <c r="B47" s="4">
        <v>46120</v>
      </c>
      <c r="C47" t="s">
        <v>111</v>
      </c>
      <c r="D47" t="s">
        <v>27</v>
      </c>
      <c r="E47" t="s">
        <v>40</v>
      </c>
      <c r="F47">
        <v>8</v>
      </c>
      <c r="G47" s="3">
        <v>1200</v>
      </c>
      <c r="H47" s="3">
        <f t="shared" si="0"/>
        <v>9600</v>
      </c>
      <c r="I47" t="s">
        <v>23</v>
      </c>
    </row>
    <row r="48" spans="1:9" x14ac:dyDescent="0.25">
      <c r="A48" t="s">
        <v>112</v>
      </c>
      <c r="B48" s="4">
        <v>46088</v>
      </c>
      <c r="C48" t="s">
        <v>39</v>
      </c>
      <c r="D48" t="s">
        <v>26</v>
      </c>
      <c r="E48" t="s">
        <v>60</v>
      </c>
      <c r="F48">
        <v>2</v>
      </c>
      <c r="G48" s="3">
        <v>850</v>
      </c>
      <c r="H48" s="3">
        <f t="shared" si="0"/>
        <v>1700</v>
      </c>
      <c r="I48" t="s">
        <v>24</v>
      </c>
    </row>
    <row r="49" spans="1:9" x14ac:dyDescent="0.25">
      <c r="A49" t="s">
        <v>113</v>
      </c>
      <c r="B49" s="4">
        <v>46101</v>
      </c>
      <c r="C49" t="s">
        <v>46</v>
      </c>
      <c r="D49" t="s">
        <v>27</v>
      </c>
      <c r="E49" t="s">
        <v>47</v>
      </c>
      <c r="F49">
        <v>3</v>
      </c>
      <c r="G49" s="3">
        <v>850</v>
      </c>
      <c r="H49" s="3">
        <f t="shared" si="0"/>
        <v>2550</v>
      </c>
      <c r="I49" t="s">
        <v>21</v>
      </c>
    </row>
    <row r="50" spans="1:9" x14ac:dyDescent="0.25">
      <c r="A50" t="s">
        <v>114</v>
      </c>
      <c r="B50" s="4">
        <v>46033</v>
      </c>
      <c r="C50" t="s">
        <v>115</v>
      </c>
      <c r="D50" t="s">
        <v>27</v>
      </c>
      <c r="E50" t="s">
        <v>40</v>
      </c>
      <c r="F50">
        <v>1</v>
      </c>
      <c r="G50" s="3">
        <v>650</v>
      </c>
      <c r="H50" s="3">
        <f t="shared" si="0"/>
        <v>650</v>
      </c>
      <c r="I50" t="s">
        <v>23</v>
      </c>
    </row>
    <row r="51" spans="1:9" x14ac:dyDescent="0.25">
      <c r="A51" t="s">
        <v>116</v>
      </c>
      <c r="B51" s="4">
        <v>46098</v>
      </c>
      <c r="C51" t="s">
        <v>65</v>
      </c>
      <c r="D51" t="s">
        <v>28</v>
      </c>
      <c r="E51" t="s">
        <v>47</v>
      </c>
      <c r="F51">
        <v>4</v>
      </c>
      <c r="G51" s="3">
        <v>650</v>
      </c>
      <c r="H51" s="3">
        <f t="shared" si="0"/>
        <v>2600</v>
      </c>
      <c r="I51" t="s">
        <v>21</v>
      </c>
    </row>
    <row r="52" spans="1:9" x14ac:dyDescent="0.25">
      <c r="A52" t="s">
        <v>117</v>
      </c>
      <c r="B52" s="4">
        <v>46049</v>
      </c>
      <c r="C52" t="s">
        <v>90</v>
      </c>
      <c r="D52" t="s">
        <v>27</v>
      </c>
      <c r="E52" t="s">
        <v>52</v>
      </c>
      <c r="F52">
        <v>6</v>
      </c>
      <c r="G52" s="3">
        <v>2200</v>
      </c>
      <c r="H52" s="3">
        <f t="shared" si="0"/>
        <v>13200</v>
      </c>
      <c r="I52" t="s">
        <v>21</v>
      </c>
    </row>
    <row r="53" spans="1:9" x14ac:dyDescent="0.25">
      <c r="A53" t="s">
        <v>118</v>
      </c>
      <c r="B53" s="4">
        <v>46024</v>
      </c>
      <c r="C53" t="s">
        <v>49</v>
      </c>
      <c r="D53" t="s">
        <v>29</v>
      </c>
      <c r="E53" t="s">
        <v>52</v>
      </c>
      <c r="F53">
        <v>11</v>
      </c>
      <c r="G53" s="3">
        <v>650</v>
      </c>
      <c r="H53" s="3">
        <f t="shared" si="0"/>
        <v>7150</v>
      </c>
      <c r="I53" t="s">
        <v>23</v>
      </c>
    </row>
    <row r="54" spans="1:9" x14ac:dyDescent="0.25">
      <c r="A54" t="s">
        <v>119</v>
      </c>
      <c r="B54" s="4">
        <v>46142</v>
      </c>
      <c r="C54" t="s">
        <v>46</v>
      </c>
      <c r="D54" t="s">
        <v>29</v>
      </c>
      <c r="E54" t="s">
        <v>52</v>
      </c>
      <c r="F54">
        <v>6</v>
      </c>
      <c r="G54" s="3">
        <v>2200</v>
      </c>
      <c r="H54" s="3">
        <f t="shared" si="0"/>
        <v>13200</v>
      </c>
      <c r="I54" t="s">
        <v>24</v>
      </c>
    </row>
    <row r="55" spans="1:9" x14ac:dyDescent="0.25">
      <c r="A55" t="s">
        <v>120</v>
      </c>
      <c r="B55" s="4">
        <v>46030</v>
      </c>
      <c r="C55" t="s">
        <v>63</v>
      </c>
      <c r="D55" t="s">
        <v>27</v>
      </c>
      <c r="E55" t="s">
        <v>52</v>
      </c>
      <c r="F55">
        <v>12</v>
      </c>
      <c r="G55" s="3">
        <v>850</v>
      </c>
      <c r="H55" s="3">
        <f t="shared" si="0"/>
        <v>10200</v>
      </c>
      <c r="I55" t="s">
        <v>23</v>
      </c>
    </row>
    <row r="56" spans="1:9" x14ac:dyDescent="0.25">
      <c r="A56" t="s">
        <v>121</v>
      </c>
      <c r="B56" s="4">
        <v>46116</v>
      </c>
      <c r="C56" t="s">
        <v>46</v>
      </c>
      <c r="D56" t="s">
        <v>29</v>
      </c>
      <c r="E56" t="s">
        <v>52</v>
      </c>
      <c r="F56">
        <v>12</v>
      </c>
      <c r="G56" s="3">
        <v>450</v>
      </c>
      <c r="H56" s="3">
        <f t="shared" si="0"/>
        <v>5400</v>
      </c>
      <c r="I56" t="s">
        <v>24</v>
      </c>
    </row>
    <row r="57" spans="1:9" x14ac:dyDescent="0.25">
      <c r="A57" t="s">
        <v>122</v>
      </c>
      <c r="B57" s="4">
        <v>46118</v>
      </c>
      <c r="C57" t="s">
        <v>59</v>
      </c>
      <c r="D57" t="s">
        <v>26</v>
      </c>
      <c r="E57" t="s">
        <v>40</v>
      </c>
      <c r="F57">
        <v>2</v>
      </c>
      <c r="G57" s="3">
        <v>650</v>
      </c>
      <c r="H57" s="3">
        <f t="shared" si="0"/>
        <v>1300</v>
      </c>
      <c r="I57" t="s">
        <v>21</v>
      </c>
    </row>
    <row r="58" spans="1:9" x14ac:dyDescent="0.25">
      <c r="A58" t="s">
        <v>123</v>
      </c>
      <c r="B58" s="4">
        <v>46044</v>
      </c>
      <c r="C58" t="s">
        <v>106</v>
      </c>
      <c r="D58" t="s">
        <v>27</v>
      </c>
      <c r="E58" t="s">
        <v>47</v>
      </c>
      <c r="F58">
        <v>1</v>
      </c>
      <c r="G58" s="3">
        <v>450</v>
      </c>
      <c r="H58" s="3">
        <f t="shared" si="0"/>
        <v>450</v>
      </c>
      <c r="I58" t="s">
        <v>21</v>
      </c>
    </row>
    <row r="59" spans="1:9" x14ac:dyDescent="0.25">
      <c r="A59" t="s">
        <v>124</v>
      </c>
      <c r="B59" s="4">
        <v>46198</v>
      </c>
      <c r="C59" t="s">
        <v>106</v>
      </c>
      <c r="D59" t="s">
        <v>26</v>
      </c>
      <c r="E59" t="s">
        <v>40</v>
      </c>
      <c r="F59">
        <v>10</v>
      </c>
      <c r="G59" s="3">
        <v>1750</v>
      </c>
      <c r="H59" s="3">
        <f t="shared" si="0"/>
        <v>17500</v>
      </c>
      <c r="I59" t="s">
        <v>21</v>
      </c>
    </row>
    <row r="60" spans="1:9" x14ac:dyDescent="0.25">
      <c r="A60" t="s">
        <v>125</v>
      </c>
      <c r="B60" s="4">
        <v>46144</v>
      </c>
      <c r="C60" t="s">
        <v>44</v>
      </c>
      <c r="D60" t="s">
        <v>28</v>
      </c>
      <c r="E60" t="s">
        <v>52</v>
      </c>
      <c r="F60">
        <v>11</v>
      </c>
      <c r="G60" s="3">
        <v>650</v>
      </c>
      <c r="H60" s="3">
        <f t="shared" si="0"/>
        <v>7150</v>
      </c>
      <c r="I60" t="s">
        <v>23</v>
      </c>
    </row>
    <row r="61" spans="1:9" x14ac:dyDescent="0.25">
      <c r="A61" t="s">
        <v>126</v>
      </c>
      <c r="B61" s="4">
        <v>46103</v>
      </c>
      <c r="C61" t="s">
        <v>51</v>
      </c>
      <c r="D61" t="s">
        <v>28</v>
      </c>
      <c r="E61" t="s">
        <v>47</v>
      </c>
      <c r="F61">
        <v>4</v>
      </c>
      <c r="G61" s="3">
        <v>1200</v>
      </c>
      <c r="H61" s="3">
        <f t="shared" si="0"/>
        <v>4800</v>
      </c>
      <c r="I61" t="s">
        <v>24</v>
      </c>
    </row>
    <row r="62" spans="1:9" x14ac:dyDescent="0.25">
      <c r="A62" t="s">
        <v>127</v>
      </c>
      <c r="B62" s="4">
        <v>46198</v>
      </c>
      <c r="C62" t="s">
        <v>128</v>
      </c>
      <c r="D62" t="s">
        <v>26</v>
      </c>
      <c r="E62" t="s">
        <v>52</v>
      </c>
      <c r="F62">
        <v>6</v>
      </c>
      <c r="G62" s="3">
        <v>650</v>
      </c>
      <c r="H62" s="3">
        <f t="shared" si="0"/>
        <v>3900</v>
      </c>
      <c r="I62" t="s">
        <v>21</v>
      </c>
    </row>
    <row r="63" spans="1:9" x14ac:dyDescent="0.25">
      <c r="A63" t="s">
        <v>129</v>
      </c>
      <c r="B63" s="4">
        <v>46194</v>
      </c>
      <c r="C63" t="s">
        <v>115</v>
      </c>
      <c r="D63" t="s">
        <v>27</v>
      </c>
      <c r="E63" t="s">
        <v>47</v>
      </c>
      <c r="F63">
        <v>5</v>
      </c>
      <c r="G63" s="3">
        <v>450</v>
      </c>
      <c r="H63" s="3">
        <f t="shared" si="0"/>
        <v>2250</v>
      </c>
      <c r="I63" t="s">
        <v>21</v>
      </c>
    </row>
    <row r="64" spans="1:9" x14ac:dyDescent="0.25">
      <c r="A64" t="s">
        <v>130</v>
      </c>
      <c r="B64" s="4">
        <v>46110</v>
      </c>
      <c r="C64" t="s">
        <v>54</v>
      </c>
      <c r="D64" t="s">
        <v>29</v>
      </c>
      <c r="E64" t="s">
        <v>52</v>
      </c>
      <c r="F64">
        <v>7</v>
      </c>
      <c r="G64" s="3">
        <v>850</v>
      </c>
      <c r="H64" s="3">
        <f t="shared" si="0"/>
        <v>5950</v>
      </c>
      <c r="I64" t="s">
        <v>21</v>
      </c>
    </row>
    <row r="65" spans="1:9" x14ac:dyDescent="0.25">
      <c r="A65" t="s">
        <v>131</v>
      </c>
      <c r="B65" s="4">
        <v>46182</v>
      </c>
      <c r="C65" t="s">
        <v>56</v>
      </c>
      <c r="D65" t="s">
        <v>28</v>
      </c>
      <c r="E65" t="s">
        <v>47</v>
      </c>
      <c r="F65">
        <v>11</v>
      </c>
      <c r="G65" s="3">
        <v>1750</v>
      </c>
      <c r="H65" s="3">
        <f t="shared" si="0"/>
        <v>19250</v>
      </c>
      <c r="I65" t="s">
        <v>21</v>
      </c>
    </row>
    <row r="66" spans="1:9" x14ac:dyDescent="0.25">
      <c r="A66" t="s">
        <v>132</v>
      </c>
      <c r="B66" s="4">
        <v>46121</v>
      </c>
      <c r="C66" t="s">
        <v>85</v>
      </c>
      <c r="D66" t="s">
        <v>27</v>
      </c>
      <c r="E66" t="s">
        <v>52</v>
      </c>
      <c r="F66">
        <v>5</v>
      </c>
      <c r="G66" s="3">
        <v>1750</v>
      </c>
      <c r="H66" s="3">
        <f t="shared" ref="H66:H129" si="1">F66*G66</f>
        <v>8750</v>
      </c>
      <c r="I66" t="s">
        <v>23</v>
      </c>
    </row>
    <row r="67" spans="1:9" x14ac:dyDescent="0.25">
      <c r="A67" t="s">
        <v>133</v>
      </c>
      <c r="B67" s="4">
        <v>46087</v>
      </c>
      <c r="C67" t="s">
        <v>75</v>
      </c>
      <c r="D67" t="s">
        <v>26</v>
      </c>
      <c r="E67" t="s">
        <v>52</v>
      </c>
      <c r="F67">
        <v>6</v>
      </c>
      <c r="G67" s="3">
        <v>1200</v>
      </c>
      <c r="H67" s="3">
        <f t="shared" si="1"/>
        <v>7200</v>
      </c>
      <c r="I67" t="s">
        <v>21</v>
      </c>
    </row>
    <row r="68" spans="1:9" x14ac:dyDescent="0.25">
      <c r="A68" t="s">
        <v>134</v>
      </c>
      <c r="B68" s="4">
        <v>46163</v>
      </c>
      <c r="C68" t="s">
        <v>56</v>
      </c>
      <c r="D68" t="s">
        <v>28</v>
      </c>
      <c r="E68" t="s">
        <v>52</v>
      </c>
      <c r="F68">
        <v>3</v>
      </c>
      <c r="G68" s="3">
        <v>1750</v>
      </c>
      <c r="H68" s="3">
        <f t="shared" si="1"/>
        <v>5250</v>
      </c>
      <c r="I68" t="s">
        <v>21</v>
      </c>
    </row>
    <row r="69" spans="1:9" x14ac:dyDescent="0.25">
      <c r="A69" t="s">
        <v>135</v>
      </c>
      <c r="B69" s="4">
        <v>46118</v>
      </c>
      <c r="C69" t="s">
        <v>39</v>
      </c>
      <c r="D69" t="s">
        <v>29</v>
      </c>
      <c r="E69" t="s">
        <v>47</v>
      </c>
      <c r="F69">
        <v>6</v>
      </c>
      <c r="G69" s="3">
        <v>850</v>
      </c>
      <c r="H69" s="3">
        <f t="shared" si="1"/>
        <v>5100</v>
      </c>
      <c r="I69" t="s">
        <v>21</v>
      </c>
    </row>
    <row r="70" spans="1:9" x14ac:dyDescent="0.25">
      <c r="A70" t="s">
        <v>136</v>
      </c>
      <c r="B70" s="4">
        <v>46125</v>
      </c>
      <c r="C70" t="s">
        <v>56</v>
      </c>
      <c r="D70" t="s">
        <v>28</v>
      </c>
      <c r="E70" t="s">
        <v>60</v>
      </c>
      <c r="F70">
        <v>4</v>
      </c>
      <c r="G70" s="3">
        <v>850</v>
      </c>
      <c r="H70" s="3">
        <f t="shared" si="1"/>
        <v>3400</v>
      </c>
      <c r="I70" t="s">
        <v>23</v>
      </c>
    </row>
    <row r="71" spans="1:9" x14ac:dyDescent="0.25">
      <c r="A71" t="s">
        <v>137</v>
      </c>
      <c r="B71" s="4">
        <v>46059</v>
      </c>
      <c r="C71" t="s">
        <v>54</v>
      </c>
      <c r="D71" t="s">
        <v>29</v>
      </c>
      <c r="E71" t="s">
        <v>47</v>
      </c>
      <c r="F71">
        <v>5</v>
      </c>
      <c r="G71" s="3">
        <v>850</v>
      </c>
      <c r="H71" s="3">
        <f t="shared" si="1"/>
        <v>4250</v>
      </c>
      <c r="I71" t="s">
        <v>21</v>
      </c>
    </row>
    <row r="72" spans="1:9" x14ac:dyDescent="0.25">
      <c r="A72" t="s">
        <v>138</v>
      </c>
      <c r="B72" s="4">
        <v>46188</v>
      </c>
      <c r="C72" t="s">
        <v>46</v>
      </c>
      <c r="D72" t="s">
        <v>26</v>
      </c>
      <c r="E72" t="s">
        <v>60</v>
      </c>
      <c r="F72">
        <v>9</v>
      </c>
      <c r="G72" s="3">
        <v>450</v>
      </c>
      <c r="H72" s="3">
        <f t="shared" si="1"/>
        <v>4050</v>
      </c>
      <c r="I72" t="s">
        <v>21</v>
      </c>
    </row>
    <row r="73" spans="1:9" x14ac:dyDescent="0.25">
      <c r="A73" t="s">
        <v>139</v>
      </c>
      <c r="B73" s="4">
        <v>46147</v>
      </c>
      <c r="C73" t="s">
        <v>128</v>
      </c>
      <c r="D73" t="s">
        <v>27</v>
      </c>
      <c r="E73" t="s">
        <v>52</v>
      </c>
      <c r="F73">
        <v>2</v>
      </c>
      <c r="G73" s="3">
        <v>2200</v>
      </c>
      <c r="H73" s="3">
        <f t="shared" si="1"/>
        <v>4400</v>
      </c>
      <c r="I73" t="s">
        <v>21</v>
      </c>
    </row>
    <row r="74" spans="1:9" x14ac:dyDescent="0.25">
      <c r="A74" t="s">
        <v>140</v>
      </c>
      <c r="B74" s="4">
        <v>46040</v>
      </c>
      <c r="C74" t="s">
        <v>115</v>
      </c>
      <c r="D74" t="s">
        <v>27</v>
      </c>
      <c r="E74" t="s">
        <v>60</v>
      </c>
      <c r="F74">
        <v>12</v>
      </c>
      <c r="G74" s="3">
        <v>650</v>
      </c>
      <c r="H74" s="3">
        <f t="shared" si="1"/>
        <v>7800</v>
      </c>
      <c r="I74" t="s">
        <v>23</v>
      </c>
    </row>
    <row r="75" spans="1:9" x14ac:dyDescent="0.25">
      <c r="A75" t="s">
        <v>141</v>
      </c>
      <c r="B75" s="4">
        <v>46186</v>
      </c>
      <c r="C75" t="s">
        <v>142</v>
      </c>
      <c r="D75" t="s">
        <v>29</v>
      </c>
      <c r="E75" t="s">
        <v>60</v>
      </c>
      <c r="F75">
        <v>4</v>
      </c>
      <c r="G75" s="3">
        <v>1750</v>
      </c>
      <c r="H75" s="3">
        <f t="shared" si="1"/>
        <v>7000</v>
      </c>
      <c r="I75" t="s">
        <v>21</v>
      </c>
    </row>
    <row r="76" spans="1:9" x14ac:dyDescent="0.25">
      <c r="A76" t="s">
        <v>143</v>
      </c>
      <c r="B76" s="4">
        <v>46146</v>
      </c>
      <c r="C76" t="s">
        <v>44</v>
      </c>
      <c r="D76" t="s">
        <v>29</v>
      </c>
      <c r="E76" t="s">
        <v>60</v>
      </c>
      <c r="F76">
        <v>7</v>
      </c>
      <c r="G76" s="3">
        <v>1200</v>
      </c>
      <c r="H76" s="3">
        <f t="shared" si="1"/>
        <v>8400</v>
      </c>
      <c r="I76" t="s">
        <v>21</v>
      </c>
    </row>
    <row r="77" spans="1:9" x14ac:dyDescent="0.25">
      <c r="A77" t="s">
        <v>144</v>
      </c>
      <c r="B77" s="4">
        <v>46073</v>
      </c>
      <c r="C77" t="s">
        <v>39</v>
      </c>
      <c r="D77" t="s">
        <v>29</v>
      </c>
      <c r="E77" t="s">
        <v>60</v>
      </c>
      <c r="F77">
        <v>4</v>
      </c>
      <c r="G77" s="3">
        <v>1750</v>
      </c>
      <c r="H77" s="3">
        <f t="shared" si="1"/>
        <v>7000</v>
      </c>
      <c r="I77" t="s">
        <v>21</v>
      </c>
    </row>
    <row r="78" spans="1:9" x14ac:dyDescent="0.25">
      <c r="A78" t="s">
        <v>145</v>
      </c>
      <c r="B78" s="4">
        <v>46101</v>
      </c>
      <c r="C78" t="s">
        <v>51</v>
      </c>
      <c r="D78" t="s">
        <v>28</v>
      </c>
      <c r="E78" t="s">
        <v>52</v>
      </c>
      <c r="F78">
        <v>3</v>
      </c>
      <c r="G78" s="3">
        <v>450</v>
      </c>
      <c r="H78" s="3">
        <f t="shared" si="1"/>
        <v>1350</v>
      </c>
      <c r="I78" t="s">
        <v>23</v>
      </c>
    </row>
    <row r="79" spans="1:9" x14ac:dyDescent="0.25">
      <c r="A79" t="s">
        <v>146</v>
      </c>
      <c r="B79" s="4">
        <v>46097</v>
      </c>
      <c r="C79" t="s">
        <v>147</v>
      </c>
      <c r="D79" t="s">
        <v>29</v>
      </c>
      <c r="E79" t="s">
        <v>60</v>
      </c>
      <c r="F79">
        <v>8</v>
      </c>
      <c r="G79" s="3">
        <v>650</v>
      </c>
      <c r="H79" s="3">
        <f t="shared" si="1"/>
        <v>5200</v>
      </c>
      <c r="I79" t="s">
        <v>21</v>
      </c>
    </row>
    <row r="80" spans="1:9" x14ac:dyDescent="0.25">
      <c r="A80" t="s">
        <v>148</v>
      </c>
      <c r="B80" s="4">
        <v>46131</v>
      </c>
      <c r="C80" t="s">
        <v>104</v>
      </c>
      <c r="D80" t="s">
        <v>26</v>
      </c>
      <c r="E80" t="s">
        <v>52</v>
      </c>
      <c r="F80">
        <v>7</v>
      </c>
      <c r="G80" s="3">
        <v>450</v>
      </c>
      <c r="H80" s="3">
        <f t="shared" si="1"/>
        <v>3150</v>
      </c>
      <c r="I80" t="s">
        <v>21</v>
      </c>
    </row>
    <row r="81" spans="1:9" x14ac:dyDescent="0.25">
      <c r="A81" t="s">
        <v>149</v>
      </c>
      <c r="B81" s="4">
        <v>46101</v>
      </c>
      <c r="C81" t="s">
        <v>115</v>
      </c>
      <c r="D81" t="s">
        <v>26</v>
      </c>
      <c r="E81" t="s">
        <v>52</v>
      </c>
      <c r="F81">
        <v>4</v>
      </c>
      <c r="G81" s="3">
        <v>650</v>
      </c>
      <c r="H81" s="3">
        <f t="shared" si="1"/>
        <v>2600</v>
      </c>
      <c r="I81" t="s">
        <v>21</v>
      </c>
    </row>
    <row r="82" spans="1:9" x14ac:dyDescent="0.25">
      <c r="A82" t="s">
        <v>150</v>
      </c>
      <c r="B82" s="4">
        <v>46101</v>
      </c>
      <c r="C82" t="s">
        <v>106</v>
      </c>
      <c r="D82" t="s">
        <v>27</v>
      </c>
      <c r="E82" t="s">
        <v>40</v>
      </c>
      <c r="F82">
        <v>10</v>
      </c>
      <c r="G82" s="3">
        <v>450</v>
      </c>
      <c r="H82" s="3">
        <f t="shared" si="1"/>
        <v>4500</v>
      </c>
      <c r="I82" t="s">
        <v>23</v>
      </c>
    </row>
    <row r="83" spans="1:9" x14ac:dyDescent="0.25">
      <c r="A83" t="s">
        <v>151</v>
      </c>
      <c r="B83" s="4">
        <v>46120</v>
      </c>
      <c r="C83" t="s">
        <v>106</v>
      </c>
      <c r="D83" t="s">
        <v>28</v>
      </c>
      <c r="E83" t="s">
        <v>40</v>
      </c>
      <c r="F83">
        <v>9</v>
      </c>
      <c r="G83" s="3">
        <v>850</v>
      </c>
      <c r="H83" s="3">
        <f t="shared" si="1"/>
        <v>7650</v>
      </c>
      <c r="I83" t="s">
        <v>21</v>
      </c>
    </row>
    <row r="84" spans="1:9" x14ac:dyDescent="0.25">
      <c r="A84" t="s">
        <v>152</v>
      </c>
      <c r="B84" s="4">
        <v>46076</v>
      </c>
      <c r="C84" t="s">
        <v>49</v>
      </c>
      <c r="D84" t="s">
        <v>27</v>
      </c>
      <c r="E84" t="s">
        <v>60</v>
      </c>
      <c r="F84">
        <v>9</v>
      </c>
      <c r="G84" s="3">
        <v>450</v>
      </c>
      <c r="H84" s="3">
        <f t="shared" si="1"/>
        <v>4050</v>
      </c>
      <c r="I84" t="s">
        <v>21</v>
      </c>
    </row>
    <row r="85" spans="1:9" x14ac:dyDescent="0.25">
      <c r="A85" t="s">
        <v>153</v>
      </c>
      <c r="B85" s="4">
        <v>46162</v>
      </c>
      <c r="C85" t="s">
        <v>90</v>
      </c>
      <c r="D85" t="s">
        <v>27</v>
      </c>
      <c r="E85" t="s">
        <v>47</v>
      </c>
      <c r="F85">
        <v>8</v>
      </c>
      <c r="G85" s="3">
        <v>450</v>
      </c>
      <c r="H85" s="3">
        <f t="shared" si="1"/>
        <v>3600</v>
      </c>
      <c r="I85" t="s">
        <v>21</v>
      </c>
    </row>
    <row r="86" spans="1:9" x14ac:dyDescent="0.25">
      <c r="A86" t="s">
        <v>154</v>
      </c>
      <c r="B86" s="4">
        <v>46028</v>
      </c>
      <c r="C86" t="s">
        <v>59</v>
      </c>
      <c r="D86" t="s">
        <v>29</v>
      </c>
      <c r="E86" t="s">
        <v>47</v>
      </c>
      <c r="F86">
        <v>8</v>
      </c>
      <c r="G86" s="3">
        <v>1200</v>
      </c>
      <c r="H86" s="3">
        <f t="shared" si="1"/>
        <v>9600</v>
      </c>
      <c r="I86" t="s">
        <v>21</v>
      </c>
    </row>
    <row r="87" spans="1:9" x14ac:dyDescent="0.25">
      <c r="A87" t="s">
        <v>155</v>
      </c>
      <c r="B87" s="4">
        <v>46156</v>
      </c>
      <c r="C87" t="s">
        <v>49</v>
      </c>
      <c r="D87" t="s">
        <v>29</v>
      </c>
      <c r="E87" t="s">
        <v>47</v>
      </c>
      <c r="F87">
        <v>8</v>
      </c>
      <c r="G87" s="3">
        <v>1750</v>
      </c>
      <c r="H87" s="3">
        <f t="shared" si="1"/>
        <v>14000</v>
      </c>
      <c r="I87" t="s">
        <v>23</v>
      </c>
    </row>
    <row r="88" spans="1:9" x14ac:dyDescent="0.25">
      <c r="A88" t="s">
        <v>156</v>
      </c>
      <c r="B88" s="4">
        <v>46118</v>
      </c>
      <c r="C88" t="s">
        <v>63</v>
      </c>
      <c r="D88" t="s">
        <v>28</v>
      </c>
      <c r="E88" t="s">
        <v>47</v>
      </c>
      <c r="F88">
        <v>7</v>
      </c>
      <c r="G88" s="3">
        <v>650</v>
      </c>
      <c r="H88" s="3">
        <f t="shared" si="1"/>
        <v>4550</v>
      </c>
      <c r="I88" t="s">
        <v>21</v>
      </c>
    </row>
    <row r="89" spans="1:9" x14ac:dyDescent="0.25">
      <c r="A89" t="s">
        <v>157</v>
      </c>
      <c r="B89" s="4">
        <v>46182</v>
      </c>
      <c r="C89" t="s">
        <v>70</v>
      </c>
      <c r="D89" t="s">
        <v>28</v>
      </c>
      <c r="E89" t="s">
        <v>52</v>
      </c>
      <c r="F89">
        <v>5</v>
      </c>
      <c r="G89" s="3">
        <v>850</v>
      </c>
      <c r="H89" s="3">
        <f t="shared" si="1"/>
        <v>4250</v>
      </c>
      <c r="I89" t="s">
        <v>21</v>
      </c>
    </row>
    <row r="90" spans="1:9" x14ac:dyDescent="0.25">
      <c r="A90" t="s">
        <v>158</v>
      </c>
      <c r="B90" s="4">
        <v>46154</v>
      </c>
      <c r="C90" t="s">
        <v>39</v>
      </c>
      <c r="D90" t="s">
        <v>26</v>
      </c>
      <c r="E90" t="s">
        <v>47</v>
      </c>
      <c r="F90">
        <v>12</v>
      </c>
      <c r="G90" s="3">
        <v>1200</v>
      </c>
      <c r="H90" s="3">
        <f t="shared" si="1"/>
        <v>14400</v>
      </c>
      <c r="I90" t="s">
        <v>23</v>
      </c>
    </row>
    <row r="91" spans="1:9" x14ac:dyDescent="0.25">
      <c r="A91" t="s">
        <v>159</v>
      </c>
      <c r="B91" s="4">
        <v>46189</v>
      </c>
      <c r="C91" t="s">
        <v>128</v>
      </c>
      <c r="D91" t="s">
        <v>28</v>
      </c>
      <c r="E91" t="s">
        <v>47</v>
      </c>
      <c r="F91">
        <v>6</v>
      </c>
      <c r="G91" s="3">
        <v>2200</v>
      </c>
      <c r="H91" s="3">
        <f t="shared" si="1"/>
        <v>13200</v>
      </c>
      <c r="I91" t="s">
        <v>23</v>
      </c>
    </row>
    <row r="92" spans="1:9" x14ac:dyDescent="0.25">
      <c r="A92" t="s">
        <v>160</v>
      </c>
      <c r="B92" s="4">
        <v>46033</v>
      </c>
      <c r="C92" t="s">
        <v>51</v>
      </c>
      <c r="D92" t="s">
        <v>27</v>
      </c>
      <c r="E92" t="s">
        <v>40</v>
      </c>
      <c r="F92">
        <v>2</v>
      </c>
      <c r="G92" s="3">
        <v>650</v>
      </c>
      <c r="H92" s="3">
        <f t="shared" si="1"/>
        <v>1300</v>
      </c>
      <c r="I92" t="s">
        <v>23</v>
      </c>
    </row>
    <row r="93" spans="1:9" x14ac:dyDescent="0.25">
      <c r="A93" t="s">
        <v>161</v>
      </c>
      <c r="B93" s="4">
        <v>46151</v>
      </c>
      <c r="C93" t="s">
        <v>142</v>
      </c>
      <c r="D93" t="s">
        <v>28</v>
      </c>
      <c r="E93" t="s">
        <v>40</v>
      </c>
      <c r="F93">
        <v>9</v>
      </c>
      <c r="G93" s="3">
        <v>650</v>
      </c>
      <c r="H93" s="3">
        <f t="shared" si="1"/>
        <v>5850</v>
      </c>
      <c r="I93" t="s">
        <v>23</v>
      </c>
    </row>
    <row r="94" spans="1:9" x14ac:dyDescent="0.25">
      <c r="A94" t="s">
        <v>162</v>
      </c>
      <c r="B94" s="4">
        <v>46027</v>
      </c>
      <c r="C94" t="s">
        <v>128</v>
      </c>
      <c r="D94" t="s">
        <v>29</v>
      </c>
      <c r="E94" t="s">
        <v>52</v>
      </c>
      <c r="F94">
        <v>11</v>
      </c>
      <c r="G94" s="3">
        <v>650</v>
      </c>
      <c r="H94" s="3">
        <f t="shared" si="1"/>
        <v>7150</v>
      </c>
      <c r="I94" t="s">
        <v>23</v>
      </c>
    </row>
    <row r="95" spans="1:9" x14ac:dyDescent="0.25">
      <c r="A95" t="s">
        <v>163</v>
      </c>
      <c r="B95" s="4">
        <v>46065</v>
      </c>
      <c r="C95" t="s">
        <v>128</v>
      </c>
      <c r="D95" t="s">
        <v>29</v>
      </c>
      <c r="E95" t="s">
        <v>52</v>
      </c>
      <c r="F95">
        <v>5</v>
      </c>
      <c r="G95" s="3">
        <v>450</v>
      </c>
      <c r="H95" s="3">
        <f t="shared" si="1"/>
        <v>2250</v>
      </c>
      <c r="I95" t="s">
        <v>21</v>
      </c>
    </row>
    <row r="96" spans="1:9" x14ac:dyDescent="0.25">
      <c r="A96" t="s">
        <v>164</v>
      </c>
      <c r="B96" s="4">
        <v>46028</v>
      </c>
      <c r="C96" t="s">
        <v>59</v>
      </c>
      <c r="D96" t="s">
        <v>28</v>
      </c>
      <c r="E96" t="s">
        <v>47</v>
      </c>
      <c r="F96">
        <v>10</v>
      </c>
      <c r="G96" s="3">
        <v>850</v>
      </c>
      <c r="H96" s="3">
        <f t="shared" si="1"/>
        <v>8500</v>
      </c>
      <c r="I96" t="s">
        <v>21</v>
      </c>
    </row>
    <row r="97" spans="1:9" x14ac:dyDescent="0.25">
      <c r="A97" t="s">
        <v>165</v>
      </c>
      <c r="B97" s="4">
        <v>46118</v>
      </c>
      <c r="C97" t="s">
        <v>54</v>
      </c>
      <c r="D97" t="s">
        <v>26</v>
      </c>
      <c r="E97" t="s">
        <v>60</v>
      </c>
      <c r="F97">
        <v>7</v>
      </c>
      <c r="G97" s="3">
        <v>850</v>
      </c>
      <c r="H97" s="3">
        <f t="shared" si="1"/>
        <v>5950</v>
      </c>
      <c r="I97" t="s">
        <v>21</v>
      </c>
    </row>
    <row r="98" spans="1:9" x14ac:dyDescent="0.25">
      <c r="A98" t="s">
        <v>166</v>
      </c>
      <c r="B98" s="4">
        <v>46158</v>
      </c>
      <c r="C98" t="s">
        <v>87</v>
      </c>
      <c r="D98" t="s">
        <v>26</v>
      </c>
      <c r="E98" t="s">
        <v>60</v>
      </c>
      <c r="F98">
        <v>10</v>
      </c>
      <c r="G98" s="3">
        <v>1750</v>
      </c>
      <c r="H98" s="3">
        <f t="shared" si="1"/>
        <v>17500</v>
      </c>
      <c r="I98" t="s">
        <v>23</v>
      </c>
    </row>
    <row r="99" spans="1:9" x14ac:dyDescent="0.25">
      <c r="A99" t="s">
        <v>167</v>
      </c>
      <c r="B99" s="4">
        <v>46166</v>
      </c>
      <c r="C99" t="s">
        <v>106</v>
      </c>
      <c r="D99" t="s">
        <v>26</v>
      </c>
      <c r="E99" t="s">
        <v>60</v>
      </c>
      <c r="F99">
        <v>6</v>
      </c>
      <c r="G99" s="3">
        <v>650</v>
      </c>
      <c r="H99" s="3">
        <f t="shared" si="1"/>
        <v>3900</v>
      </c>
      <c r="I99" t="s">
        <v>21</v>
      </c>
    </row>
    <row r="100" spans="1:9" x14ac:dyDescent="0.25">
      <c r="A100" t="s">
        <v>168</v>
      </c>
      <c r="B100" s="4">
        <v>46162</v>
      </c>
      <c r="C100" t="s">
        <v>87</v>
      </c>
      <c r="D100" t="s">
        <v>27</v>
      </c>
      <c r="E100" t="s">
        <v>47</v>
      </c>
      <c r="F100">
        <v>11</v>
      </c>
      <c r="G100" s="3">
        <v>2200</v>
      </c>
      <c r="H100" s="3">
        <f t="shared" si="1"/>
        <v>24200</v>
      </c>
      <c r="I100" t="s">
        <v>21</v>
      </c>
    </row>
    <row r="101" spans="1:9" x14ac:dyDescent="0.25">
      <c r="A101" t="s">
        <v>169</v>
      </c>
      <c r="B101" s="4">
        <v>46039</v>
      </c>
      <c r="C101" t="s">
        <v>170</v>
      </c>
      <c r="D101" t="s">
        <v>29</v>
      </c>
      <c r="E101" t="s">
        <v>60</v>
      </c>
      <c r="F101">
        <v>10</v>
      </c>
      <c r="G101" s="3">
        <v>650</v>
      </c>
      <c r="H101" s="3">
        <f t="shared" si="1"/>
        <v>6500</v>
      </c>
      <c r="I101" t="s">
        <v>24</v>
      </c>
    </row>
    <row r="102" spans="1:9" x14ac:dyDescent="0.25">
      <c r="A102" t="s">
        <v>171</v>
      </c>
      <c r="B102" s="4">
        <v>46034</v>
      </c>
      <c r="C102" t="s">
        <v>106</v>
      </c>
      <c r="D102" t="s">
        <v>28</v>
      </c>
      <c r="E102" t="s">
        <v>60</v>
      </c>
      <c r="F102">
        <v>7</v>
      </c>
      <c r="G102" s="3">
        <v>650</v>
      </c>
      <c r="H102" s="3">
        <f t="shared" si="1"/>
        <v>4550</v>
      </c>
      <c r="I102" t="s">
        <v>21</v>
      </c>
    </row>
    <row r="103" spans="1:9" x14ac:dyDescent="0.25">
      <c r="A103" t="s">
        <v>172</v>
      </c>
      <c r="B103" s="4">
        <v>46184</v>
      </c>
      <c r="C103" t="s">
        <v>147</v>
      </c>
      <c r="D103" t="s">
        <v>29</v>
      </c>
      <c r="E103" t="s">
        <v>40</v>
      </c>
      <c r="F103">
        <v>6</v>
      </c>
      <c r="G103" s="3">
        <v>2200</v>
      </c>
      <c r="H103" s="3">
        <f t="shared" si="1"/>
        <v>13200</v>
      </c>
      <c r="I103" t="s">
        <v>23</v>
      </c>
    </row>
    <row r="104" spans="1:9" x14ac:dyDescent="0.25">
      <c r="A104" t="s">
        <v>173</v>
      </c>
      <c r="B104" s="4">
        <v>46181</v>
      </c>
      <c r="C104" t="s">
        <v>80</v>
      </c>
      <c r="D104" t="s">
        <v>29</v>
      </c>
      <c r="E104" t="s">
        <v>52</v>
      </c>
      <c r="F104">
        <v>2</v>
      </c>
      <c r="G104" s="3">
        <v>450</v>
      </c>
      <c r="H104" s="3">
        <f t="shared" si="1"/>
        <v>900</v>
      </c>
      <c r="I104" t="s">
        <v>24</v>
      </c>
    </row>
    <row r="105" spans="1:9" x14ac:dyDescent="0.25">
      <c r="A105" t="s">
        <v>174</v>
      </c>
      <c r="B105" s="4">
        <v>46064</v>
      </c>
      <c r="C105" t="s">
        <v>80</v>
      </c>
      <c r="D105" t="s">
        <v>29</v>
      </c>
      <c r="E105" t="s">
        <v>52</v>
      </c>
      <c r="F105">
        <v>9</v>
      </c>
      <c r="G105" s="3">
        <v>650</v>
      </c>
      <c r="H105" s="3">
        <f t="shared" si="1"/>
        <v>5850</v>
      </c>
      <c r="I105" t="s">
        <v>23</v>
      </c>
    </row>
    <row r="106" spans="1:9" x14ac:dyDescent="0.25">
      <c r="A106" t="s">
        <v>175</v>
      </c>
      <c r="B106" s="4">
        <v>46071</v>
      </c>
      <c r="C106" t="s">
        <v>85</v>
      </c>
      <c r="D106" t="s">
        <v>27</v>
      </c>
      <c r="E106" t="s">
        <v>52</v>
      </c>
      <c r="F106">
        <v>11</v>
      </c>
      <c r="G106" s="3">
        <v>650</v>
      </c>
      <c r="H106" s="3">
        <f t="shared" si="1"/>
        <v>7150</v>
      </c>
      <c r="I106" t="s">
        <v>23</v>
      </c>
    </row>
    <row r="107" spans="1:9" x14ac:dyDescent="0.25">
      <c r="A107" t="s">
        <v>176</v>
      </c>
      <c r="B107" s="4">
        <v>46062</v>
      </c>
      <c r="C107" t="s">
        <v>42</v>
      </c>
      <c r="D107" t="s">
        <v>29</v>
      </c>
      <c r="E107" t="s">
        <v>40</v>
      </c>
      <c r="F107">
        <v>2</v>
      </c>
      <c r="G107" s="3">
        <v>650</v>
      </c>
      <c r="H107" s="3">
        <f t="shared" si="1"/>
        <v>1300</v>
      </c>
      <c r="I107" t="s">
        <v>21</v>
      </c>
    </row>
    <row r="108" spans="1:9" x14ac:dyDescent="0.25">
      <c r="A108" t="s">
        <v>177</v>
      </c>
      <c r="B108" s="4">
        <v>46182</v>
      </c>
      <c r="C108" t="s">
        <v>90</v>
      </c>
      <c r="D108" t="s">
        <v>29</v>
      </c>
      <c r="E108" t="s">
        <v>47</v>
      </c>
      <c r="F108">
        <v>2</v>
      </c>
      <c r="G108" s="3">
        <v>850</v>
      </c>
      <c r="H108" s="3">
        <f t="shared" si="1"/>
        <v>1700</v>
      </c>
      <c r="I108" t="s">
        <v>21</v>
      </c>
    </row>
    <row r="109" spans="1:9" x14ac:dyDescent="0.25">
      <c r="A109" t="s">
        <v>178</v>
      </c>
      <c r="B109" s="4">
        <v>46123</v>
      </c>
      <c r="C109" t="s">
        <v>78</v>
      </c>
      <c r="D109" t="s">
        <v>27</v>
      </c>
      <c r="E109" t="s">
        <v>40</v>
      </c>
      <c r="F109">
        <v>4</v>
      </c>
      <c r="G109" s="3">
        <v>650</v>
      </c>
      <c r="H109" s="3">
        <f t="shared" si="1"/>
        <v>2600</v>
      </c>
      <c r="I109" t="s">
        <v>21</v>
      </c>
    </row>
    <row r="110" spans="1:9" x14ac:dyDescent="0.25">
      <c r="A110" t="s">
        <v>179</v>
      </c>
      <c r="B110" s="4">
        <v>46202</v>
      </c>
      <c r="C110" t="s">
        <v>54</v>
      </c>
      <c r="D110" t="s">
        <v>27</v>
      </c>
      <c r="E110" t="s">
        <v>47</v>
      </c>
      <c r="F110">
        <v>3</v>
      </c>
      <c r="G110" s="3">
        <v>2200</v>
      </c>
      <c r="H110" s="3">
        <f t="shared" si="1"/>
        <v>6600</v>
      </c>
      <c r="I110" t="s">
        <v>21</v>
      </c>
    </row>
    <row r="111" spans="1:9" x14ac:dyDescent="0.25">
      <c r="A111" t="s">
        <v>180</v>
      </c>
      <c r="B111" s="4">
        <v>46147</v>
      </c>
      <c r="C111" t="s">
        <v>142</v>
      </c>
      <c r="D111" t="s">
        <v>26</v>
      </c>
      <c r="E111" t="s">
        <v>52</v>
      </c>
      <c r="F111">
        <v>12</v>
      </c>
      <c r="G111" s="3">
        <v>650</v>
      </c>
      <c r="H111" s="3">
        <f t="shared" si="1"/>
        <v>7800</v>
      </c>
      <c r="I111" t="s">
        <v>21</v>
      </c>
    </row>
    <row r="112" spans="1:9" x14ac:dyDescent="0.25">
      <c r="A112" t="s">
        <v>181</v>
      </c>
      <c r="B112" s="4">
        <v>46200</v>
      </c>
      <c r="C112" t="s">
        <v>70</v>
      </c>
      <c r="D112" t="s">
        <v>27</v>
      </c>
      <c r="E112" t="s">
        <v>52</v>
      </c>
      <c r="F112">
        <v>9</v>
      </c>
      <c r="G112" s="3">
        <v>1750</v>
      </c>
      <c r="H112" s="3">
        <f t="shared" si="1"/>
        <v>15750</v>
      </c>
      <c r="I112" t="s">
        <v>23</v>
      </c>
    </row>
    <row r="113" spans="1:9" x14ac:dyDescent="0.25">
      <c r="A113" t="s">
        <v>182</v>
      </c>
      <c r="B113" s="4">
        <v>46060</v>
      </c>
      <c r="C113" t="s">
        <v>100</v>
      </c>
      <c r="D113" t="s">
        <v>27</v>
      </c>
      <c r="E113" t="s">
        <v>60</v>
      </c>
      <c r="F113">
        <v>5</v>
      </c>
      <c r="G113" s="3">
        <v>1750</v>
      </c>
      <c r="H113" s="3">
        <f t="shared" si="1"/>
        <v>8750</v>
      </c>
      <c r="I113" t="s">
        <v>21</v>
      </c>
    </row>
    <row r="114" spans="1:9" x14ac:dyDescent="0.25">
      <c r="A114" t="s">
        <v>183</v>
      </c>
      <c r="B114" s="4">
        <v>46123</v>
      </c>
      <c r="C114" t="s">
        <v>67</v>
      </c>
      <c r="D114" t="s">
        <v>26</v>
      </c>
      <c r="E114" t="s">
        <v>52</v>
      </c>
      <c r="F114">
        <v>3</v>
      </c>
      <c r="G114" s="3">
        <v>1750</v>
      </c>
      <c r="H114" s="3">
        <f t="shared" si="1"/>
        <v>5250</v>
      </c>
      <c r="I114" t="s">
        <v>21</v>
      </c>
    </row>
    <row r="115" spans="1:9" x14ac:dyDescent="0.25">
      <c r="A115" t="s">
        <v>184</v>
      </c>
      <c r="B115" s="4">
        <v>46138</v>
      </c>
      <c r="C115" t="s">
        <v>115</v>
      </c>
      <c r="D115" t="s">
        <v>29</v>
      </c>
      <c r="E115" t="s">
        <v>40</v>
      </c>
      <c r="F115">
        <v>9</v>
      </c>
      <c r="G115" s="3">
        <v>650</v>
      </c>
      <c r="H115" s="3">
        <f t="shared" si="1"/>
        <v>5850</v>
      </c>
      <c r="I115" t="s">
        <v>23</v>
      </c>
    </row>
    <row r="116" spans="1:9" x14ac:dyDescent="0.25">
      <c r="A116" t="s">
        <v>185</v>
      </c>
      <c r="B116" s="4">
        <v>46195</v>
      </c>
      <c r="C116" t="s">
        <v>75</v>
      </c>
      <c r="D116" t="s">
        <v>27</v>
      </c>
      <c r="E116" t="s">
        <v>52</v>
      </c>
      <c r="F116">
        <v>1</v>
      </c>
      <c r="G116" s="3">
        <v>450</v>
      </c>
      <c r="H116" s="3">
        <f t="shared" si="1"/>
        <v>450</v>
      </c>
      <c r="I116" t="s">
        <v>21</v>
      </c>
    </row>
    <row r="117" spans="1:9" x14ac:dyDescent="0.25">
      <c r="A117" t="s">
        <v>186</v>
      </c>
      <c r="B117" s="4">
        <v>46076</v>
      </c>
      <c r="C117" t="s">
        <v>42</v>
      </c>
      <c r="D117" t="s">
        <v>26</v>
      </c>
      <c r="E117" t="s">
        <v>40</v>
      </c>
      <c r="F117">
        <v>2</v>
      </c>
      <c r="G117" s="3">
        <v>1200</v>
      </c>
      <c r="H117" s="3">
        <f t="shared" si="1"/>
        <v>2400</v>
      </c>
      <c r="I117" t="s">
        <v>23</v>
      </c>
    </row>
    <row r="118" spans="1:9" x14ac:dyDescent="0.25">
      <c r="A118" t="s">
        <v>187</v>
      </c>
      <c r="B118" s="4">
        <v>46040</v>
      </c>
      <c r="C118" t="s">
        <v>63</v>
      </c>
      <c r="D118" t="s">
        <v>28</v>
      </c>
      <c r="E118" t="s">
        <v>47</v>
      </c>
      <c r="F118">
        <v>3</v>
      </c>
      <c r="G118" s="3">
        <v>1200</v>
      </c>
      <c r="H118" s="3">
        <f t="shared" si="1"/>
        <v>3600</v>
      </c>
      <c r="I118" t="s">
        <v>21</v>
      </c>
    </row>
    <row r="119" spans="1:9" x14ac:dyDescent="0.25">
      <c r="A119" t="s">
        <v>188</v>
      </c>
      <c r="B119" s="4">
        <v>46043</v>
      </c>
      <c r="C119" t="s">
        <v>65</v>
      </c>
      <c r="D119" t="s">
        <v>28</v>
      </c>
      <c r="E119" t="s">
        <v>60</v>
      </c>
      <c r="F119">
        <v>1</v>
      </c>
      <c r="G119" s="3">
        <v>850</v>
      </c>
      <c r="H119" s="3">
        <f t="shared" si="1"/>
        <v>850</v>
      </c>
      <c r="I119" t="s">
        <v>21</v>
      </c>
    </row>
    <row r="120" spans="1:9" x14ac:dyDescent="0.25">
      <c r="A120" t="s">
        <v>189</v>
      </c>
      <c r="B120" s="4">
        <v>46114</v>
      </c>
      <c r="C120" t="s">
        <v>85</v>
      </c>
      <c r="D120" t="s">
        <v>27</v>
      </c>
      <c r="E120" t="s">
        <v>52</v>
      </c>
      <c r="F120">
        <v>2</v>
      </c>
      <c r="G120" s="3">
        <v>2200</v>
      </c>
      <c r="H120" s="3">
        <f t="shared" si="1"/>
        <v>4400</v>
      </c>
      <c r="I120" t="s">
        <v>21</v>
      </c>
    </row>
    <row r="121" spans="1:9" x14ac:dyDescent="0.25">
      <c r="A121" t="s">
        <v>190</v>
      </c>
      <c r="B121" s="4">
        <v>46047</v>
      </c>
      <c r="C121" t="s">
        <v>46</v>
      </c>
      <c r="D121" t="s">
        <v>29</v>
      </c>
      <c r="E121" t="s">
        <v>60</v>
      </c>
      <c r="F121">
        <v>12</v>
      </c>
      <c r="G121" s="3">
        <v>1200</v>
      </c>
      <c r="H121" s="3">
        <f t="shared" si="1"/>
        <v>14400</v>
      </c>
      <c r="I121" t="s">
        <v>24</v>
      </c>
    </row>
    <row r="122" spans="1:9" x14ac:dyDescent="0.25">
      <c r="A122" t="s">
        <v>191</v>
      </c>
      <c r="B122" s="4">
        <v>46115</v>
      </c>
      <c r="C122" t="s">
        <v>54</v>
      </c>
      <c r="D122" t="s">
        <v>28</v>
      </c>
      <c r="E122" t="s">
        <v>40</v>
      </c>
      <c r="F122">
        <v>2</v>
      </c>
      <c r="G122" s="3">
        <v>450</v>
      </c>
      <c r="H122" s="3">
        <f t="shared" si="1"/>
        <v>900</v>
      </c>
      <c r="I122" t="s">
        <v>23</v>
      </c>
    </row>
    <row r="123" spans="1:9" x14ac:dyDescent="0.25">
      <c r="A123" t="s">
        <v>192</v>
      </c>
      <c r="B123" s="4">
        <v>46088</v>
      </c>
      <c r="C123" t="s">
        <v>54</v>
      </c>
      <c r="D123" t="s">
        <v>26</v>
      </c>
      <c r="E123" t="s">
        <v>47</v>
      </c>
      <c r="F123">
        <v>8</v>
      </c>
      <c r="G123" s="3">
        <v>1200</v>
      </c>
      <c r="H123" s="3">
        <f t="shared" si="1"/>
        <v>9600</v>
      </c>
      <c r="I123" t="s">
        <v>21</v>
      </c>
    </row>
    <row r="124" spans="1:9" x14ac:dyDescent="0.25">
      <c r="A124" t="s">
        <v>193</v>
      </c>
      <c r="B124" s="4">
        <v>46024</v>
      </c>
      <c r="C124" t="s">
        <v>44</v>
      </c>
      <c r="D124" t="s">
        <v>29</v>
      </c>
      <c r="E124" t="s">
        <v>52</v>
      </c>
      <c r="F124">
        <v>3</v>
      </c>
      <c r="G124" s="3">
        <v>650</v>
      </c>
      <c r="H124" s="3">
        <f t="shared" si="1"/>
        <v>1950</v>
      </c>
      <c r="I124" t="s">
        <v>24</v>
      </c>
    </row>
    <row r="125" spans="1:9" x14ac:dyDescent="0.25">
      <c r="A125" t="s">
        <v>194</v>
      </c>
      <c r="B125" s="4">
        <v>46190</v>
      </c>
      <c r="C125" t="s">
        <v>51</v>
      </c>
      <c r="D125" t="s">
        <v>26</v>
      </c>
      <c r="E125" t="s">
        <v>40</v>
      </c>
      <c r="F125">
        <v>7</v>
      </c>
      <c r="G125" s="3">
        <v>2200</v>
      </c>
      <c r="H125" s="3">
        <f t="shared" si="1"/>
        <v>15400</v>
      </c>
      <c r="I125" t="s">
        <v>21</v>
      </c>
    </row>
    <row r="126" spans="1:9" x14ac:dyDescent="0.25">
      <c r="A126" t="s">
        <v>195</v>
      </c>
      <c r="B126" s="4">
        <v>46066</v>
      </c>
      <c r="C126" t="s">
        <v>78</v>
      </c>
      <c r="D126" t="s">
        <v>29</v>
      </c>
      <c r="E126" t="s">
        <v>60</v>
      </c>
      <c r="F126">
        <v>12</v>
      </c>
      <c r="G126" s="3">
        <v>2200</v>
      </c>
      <c r="H126" s="3">
        <f t="shared" si="1"/>
        <v>26400</v>
      </c>
      <c r="I126" t="s">
        <v>21</v>
      </c>
    </row>
    <row r="127" spans="1:9" x14ac:dyDescent="0.25">
      <c r="A127" t="s">
        <v>196</v>
      </c>
      <c r="B127" s="4">
        <v>46083</v>
      </c>
      <c r="C127" t="s">
        <v>78</v>
      </c>
      <c r="D127" t="s">
        <v>27</v>
      </c>
      <c r="E127" t="s">
        <v>60</v>
      </c>
      <c r="F127">
        <v>1</v>
      </c>
      <c r="G127" s="3">
        <v>450</v>
      </c>
      <c r="H127" s="3">
        <f t="shared" si="1"/>
        <v>450</v>
      </c>
      <c r="I127" t="s">
        <v>21</v>
      </c>
    </row>
    <row r="128" spans="1:9" x14ac:dyDescent="0.25">
      <c r="A128" t="s">
        <v>197</v>
      </c>
      <c r="B128" s="4">
        <v>46166</v>
      </c>
      <c r="C128" t="s">
        <v>142</v>
      </c>
      <c r="D128" t="s">
        <v>27</v>
      </c>
      <c r="E128" t="s">
        <v>47</v>
      </c>
      <c r="F128">
        <v>6</v>
      </c>
      <c r="G128" s="3">
        <v>2200</v>
      </c>
      <c r="H128" s="3">
        <f t="shared" si="1"/>
        <v>13200</v>
      </c>
      <c r="I128" t="s">
        <v>21</v>
      </c>
    </row>
    <row r="129" spans="1:9" x14ac:dyDescent="0.25">
      <c r="A129" t="s">
        <v>198</v>
      </c>
      <c r="B129" s="4">
        <v>46043</v>
      </c>
      <c r="C129" t="s">
        <v>111</v>
      </c>
      <c r="D129" t="s">
        <v>26</v>
      </c>
      <c r="E129" t="s">
        <v>60</v>
      </c>
      <c r="F129">
        <v>10</v>
      </c>
      <c r="G129" s="3">
        <v>850</v>
      </c>
      <c r="H129" s="3">
        <f t="shared" si="1"/>
        <v>8500</v>
      </c>
      <c r="I129" t="s">
        <v>21</v>
      </c>
    </row>
    <row r="130" spans="1:9" x14ac:dyDescent="0.25">
      <c r="A130" t="s">
        <v>199</v>
      </c>
      <c r="B130" s="4">
        <v>46113</v>
      </c>
      <c r="C130" t="s">
        <v>54</v>
      </c>
      <c r="D130" t="s">
        <v>28</v>
      </c>
      <c r="E130" t="s">
        <v>47</v>
      </c>
      <c r="F130">
        <v>2</v>
      </c>
      <c r="G130" s="3">
        <v>850</v>
      </c>
      <c r="H130" s="3">
        <f t="shared" ref="H130:H193" si="2">F130*G130</f>
        <v>1700</v>
      </c>
      <c r="I130" t="s">
        <v>21</v>
      </c>
    </row>
    <row r="131" spans="1:9" x14ac:dyDescent="0.25">
      <c r="A131" t="s">
        <v>200</v>
      </c>
      <c r="B131" s="4">
        <v>46131</v>
      </c>
      <c r="C131" t="s">
        <v>115</v>
      </c>
      <c r="D131" t="s">
        <v>26</v>
      </c>
      <c r="E131" t="s">
        <v>52</v>
      </c>
      <c r="F131">
        <v>4</v>
      </c>
      <c r="G131" s="3">
        <v>850</v>
      </c>
      <c r="H131" s="3">
        <f t="shared" si="2"/>
        <v>3400</v>
      </c>
      <c r="I131" t="s">
        <v>21</v>
      </c>
    </row>
    <row r="132" spans="1:9" x14ac:dyDescent="0.25">
      <c r="A132" t="s">
        <v>201</v>
      </c>
      <c r="B132" s="4">
        <v>46181</v>
      </c>
      <c r="C132" t="s">
        <v>78</v>
      </c>
      <c r="D132" t="s">
        <v>27</v>
      </c>
      <c r="E132" t="s">
        <v>60</v>
      </c>
      <c r="F132">
        <v>1</v>
      </c>
      <c r="G132" s="3">
        <v>2200</v>
      </c>
      <c r="H132" s="3">
        <f t="shared" si="2"/>
        <v>2200</v>
      </c>
      <c r="I132" t="s">
        <v>21</v>
      </c>
    </row>
    <row r="133" spans="1:9" x14ac:dyDescent="0.25">
      <c r="A133" t="s">
        <v>202</v>
      </c>
      <c r="B133" s="4">
        <v>46198</v>
      </c>
      <c r="C133" t="s">
        <v>147</v>
      </c>
      <c r="D133" t="s">
        <v>27</v>
      </c>
      <c r="E133" t="s">
        <v>47</v>
      </c>
      <c r="F133">
        <v>11</v>
      </c>
      <c r="G133" s="3">
        <v>2200</v>
      </c>
      <c r="H133" s="3">
        <f t="shared" si="2"/>
        <v>24200</v>
      </c>
      <c r="I133" t="s">
        <v>23</v>
      </c>
    </row>
    <row r="134" spans="1:9" x14ac:dyDescent="0.25">
      <c r="A134" t="s">
        <v>203</v>
      </c>
      <c r="B134" s="4">
        <v>46160</v>
      </c>
      <c r="C134" t="s">
        <v>115</v>
      </c>
      <c r="D134" t="s">
        <v>27</v>
      </c>
      <c r="E134" t="s">
        <v>52</v>
      </c>
      <c r="F134">
        <v>2</v>
      </c>
      <c r="G134" s="3">
        <v>850</v>
      </c>
      <c r="H134" s="3">
        <f t="shared" si="2"/>
        <v>1700</v>
      </c>
      <c r="I134" t="s">
        <v>23</v>
      </c>
    </row>
    <row r="135" spans="1:9" x14ac:dyDescent="0.25">
      <c r="A135" t="s">
        <v>204</v>
      </c>
      <c r="B135" s="4">
        <v>46046</v>
      </c>
      <c r="C135" t="s">
        <v>59</v>
      </c>
      <c r="D135" t="s">
        <v>29</v>
      </c>
      <c r="E135" t="s">
        <v>40</v>
      </c>
      <c r="F135">
        <v>2</v>
      </c>
      <c r="G135" s="3">
        <v>1750</v>
      </c>
      <c r="H135" s="3">
        <f t="shared" si="2"/>
        <v>3500</v>
      </c>
      <c r="I135" t="s">
        <v>21</v>
      </c>
    </row>
    <row r="136" spans="1:9" x14ac:dyDescent="0.25">
      <c r="A136" t="s">
        <v>205</v>
      </c>
      <c r="B136" s="4">
        <v>46068</v>
      </c>
      <c r="C136" t="s">
        <v>54</v>
      </c>
      <c r="D136" t="s">
        <v>29</v>
      </c>
      <c r="E136" t="s">
        <v>47</v>
      </c>
      <c r="F136">
        <v>12</v>
      </c>
      <c r="G136" s="3">
        <v>1200</v>
      </c>
      <c r="H136" s="3">
        <f t="shared" si="2"/>
        <v>14400</v>
      </c>
      <c r="I136" t="s">
        <v>21</v>
      </c>
    </row>
    <row r="137" spans="1:9" x14ac:dyDescent="0.25">
      <c r="A137" t="s">
        <v>206</v>
      </c>
      <c r="B137" s="4">
        <v>46061</v>
      </c>
      <c r="C137" t="s">
        <v>65</v>
      </c>
      <c r="D137" t="s">
        <v>26</v>
      </c>
      <c r="E137" t="s">
        <v>47</v>
      </c>
      <c r="F137">
        <v>5</v>
      </c>
      <c r="G137" s="3">
        <v>1200</v>
      </c>
      <c r="H137" s="3">
        <f t="shared" si="2"/>
        <v>6000</v>
      </c>
      <c r="I137" t="s">
        <v>21</v>
      </c>
    </row>
    <row r="138" spans="1:9" x14ac:dyDescent="0.25">
      <c r="A138" t="s">
        <v>207</v>
      </c>
      <c r="B138" s="4">
        <v>46037</v>
      </c>
      <c r="C138" t="s">
        <v>170</v>
      </c>
      <c r="D138" t="s">
        <v>27</v>
      </c>
      <c r="E138" t="s">
        <v>60</v>
      </c>
      <c r="F138">
        <v>1</v>
      </c>
      <c r="G138" s="3">
        <v>1750</v>
      </c>
      <c r="H138" s="3">
        <f t="shared" si="2"/>
        <v>1750</v>
      </c>
      <c r="I138" t="s">
        <v>23</v>
      </c>
    </row>
    <row r="139" spans="1:9" x14ac:dyDescent="0.25">
      <c r="A139" t="s">
        <v>208</v>
      </c>
      <c r="B139" s="4">
        <v>46102</v>
      </c>
      <c r="C139" t="s">
        <v>109</v>
      </c>
      <c r="D139" t="s">
        <v>29</v>
      </c>
      <c r="E139" t="s">
        <v>47</v>
      </c>
      <c r="F139">
        <v>3</v>
      </c>
      <c r="G139" s="3">
        <v>1750</v>
      </c>
      <c r="H139" s="3">
        <f t="shared" si="2"/>
        <v>5250</v>
      </c>
      <c r="I139" t="s">
        <v>21</v>
      </c>
    </row>
    <row r="140" spans="1:9" x14ac:dyDescent="0.25">
      <c r="A140" t="s">
        <v>209</v>
      </c>
      <c r="B140" s="4">
        <v>46054</v>
      </c>
      <c r="C140" t="s">
        <v>78</v>
      </c>
      <c r="D140" t="s">
        <v>26</v>
      </c>
      <c r="E140" t="s">
        <v>47</v>
      </c>
      <c r="F140">
        <v>1</v>
      </c>
      <c r="G140" s="3">
        <v>1200</v>
      </c>
      <c r="H140" s="3">
        <f t="shared" si="2"/>
        <v>1200</v>
      </c>
      <c r="I140" t="s">
        <v>21</v>
      </c>
    </row>
    <row r="141" spans="1:9" x14ac:dyDescent="0.25">
      <c r="A141" t="s">
        <v>210</v>
      </c>
      <c r="B141" s="4">
        <v>46187</v>
      </c>
      <c r="C141" t="s">
        <v>128</v>
      </c>
      <c r="D141" t="s">
        <v>29</v>
      </c>
      <c r="E141" t="s">
        <v>52</v>
      </c>
      <c r="F141">
        <v>7</v>
      </c>
      <c r="G141" s="3">
        <v>1750</v>
      </c>
      <c r="H141" s="3">
        <f t="shared" si="2"/>
        <v>12250</v>
      </c>
      <c r="I141" t="s">
        <v>23</v>
      </c>
    </row>
    <row r="142" spans="1:9" x14ac:dyDescent="0.25">
      <c r="A142" t="s">
        <v>211</v>
      </c>
      <c r="B142" s="4">
        <v>46171</v>
      </c>
      <c r="C142" t="s">
        <v>90</v>
      </c>
      <c r="D142" t="s">
        <v>29</v>
      </c>
      <c r="E142" t="s">
        <v>40</v>
      </c>
      <c r="F142">
        <v>4</v>
      </c>
      <c r="G142" s="3">
        <v>1750</v>
      </c>
      <c r="H142" s="3">
        <f t="shared" si="2"/>
        <v>7000</v>
      </c>
      <c r="I142" t="s">
        <v>23</v>
      </c>
    </row>
    <row r="143" spans="1:9" x14ac:dyDescent="0.25">
      <c r="A143" t="s">
        <v>212</v>
      </c>
      <c r="B143" s="4">
        <v>46173</v>
      </c>
      <c r="C143" t="s">
        <v>65</v>
      </c>
      <c r="D143" t="s">
        <v>28</v>
      </c>
      <c r="E143" t="s">
        <v>40</v>
      </c>
      <c r="F143">
        <v>1</v>
      </c>
      <c r="G143" s="3">
        <v>1200</v>
      </c>
      <c r="H143" s="3">
        <f t="shared" si="2"/>
        <v>1200</v>
      </c>
      <c r="I143" t="s">
        <v>23</v>
      </c>
    </row>
    <row r="144" spans="1:9" x14ac:dyDescent="0.25">
      <c r="A144" t="s">
        <v>213</v>
      </c>
      <c r="B144" s="4">
        <v>46082</v>
      </c>
      <c r="C144" t="s">
        <v>39</v>
      </c>
      <c r="D144" t="s">
        <v>26</v>
      </c>
      <c r="E144" t="s">
        <v>40</v>
      </c>
      <c r="F144">
        <v>8</v>
      </c>
      <c r="G144" s="3">
        <v>850</v>
      </c>
      <c r="H144" s="3">
        <f t="shared" si="2"/>
        <v>6800</v>
      </c>
      <c r="I144" t="s">
        <v>21</v>
      </c>
    </row>
    <row r="145" spans="1:9" x14ac:dyDescent="0.25">
      <c r="A145" t="s">
        <v>214</v>
      </c>
      <c r="B145" s="4">
        <v>46069</v>
      </c>
      <c r="C145" t="s">
        <v>142</v>
      </c>
      <c r="D145" t="s">
        <v>29</v>
      </c>
      <c r="E145" t="s">
        <v>52</v>
      </c>
      <c r="F145">
        <v>10</v>
      </c>
      <c r="G145" s="3">
        <v>450</v>
      </c>
      <c r="H145" s="3">
        <f t="shared" si="2"/>
        <v>4500</v>
      </c>
      <c r="I145" t="s">
        <v>24</v>
      </c>
    </row>
    <row r="146" spans="1:9" x14ac:dyDescent="0.25">
      <c r="A146" t="s">
        <v>215</v>
      </c>
      <c r="B146" s="4">
        <v>46175</v>
      </c>
      <c r="C146" t="s">
        <v>80</v>
      </c>
      <c r="D146" t="s">
        <v>29</v>
      </c>
      <c r="E146" t="s">
        <v>40</v>
      </c>
      <c r="F146">
        <v>12</v>
      </c>
      <c r="G146" s="3">
        <v>1200</v>
      </c>
      <c r="H146" s="3">
        <f t="shared" si="2"/>
        <v>14400</v>
      </c>
      <c r="I146" t="s">
        <v>21</v>
      </c>
    </row>
    <row r="147" spans="1:9" x14ac:dyDescent="0.25">
      <c r="A147" t="s">
        <v>216</v>
      </c>
      <c r="B147" s="4">
        <v>46197</v>
      </c>
      <c r="C147" t="s">
        <v>90</v>
      </c>
      <c r="D147" t="s">
        <v>28</v>
      </c>
      <c r="E147" t="s">
        <v>40</v>
      </c>
      <c r="F147">
        <v>6</v>
      </c>
      <c r="G147" s="3">
        <v>1750</v>
      </c>
      <c r="H147" s="3">
        <f t="shared" si="2"/>
        <v>10500</v>
      </c>
      <c r="I147" t="s">
        <v>24</v>
      </c>
    </row>
    <row r="148" spans="1:9" x14ac:dyDescent="0.25">
      <c r="A148" t="s">
        <v>217</v>
      </c>
      <c r="B148" s="4">
        <v>46067</v>
      </c>
      <c r="C148" t="s">
        <v>75</v>
      </c>
      <c r="D148" t="s">
        <v>27</v>
      </c>
      <c r="E148" t="s">
        <v>60</v>
      </c>
      <c r="F148">
        <v>1</v>
      </c>
      <c r="G148" s="3">
        <v>1750</v>
      </c>
      <c r="H148" s="3">
        <f t="shared" si="2"/>
        <v>1750</v>
      </c>
      <c r="I148" t="s">
        <v>24</v>
      </c>
    </row>
    <row r="149" spans="1:9" x14ac:dyDescent="0.25">
      <c r="A149" t="s">
        <v>218</v>
      </c>
      <c r="B149" s="4">
        <v>46128</v>
      </c>
      <c r="C149" t="s">
        <v>44</v>
      </c>
      <c r="D149" t="s">
        <v>28</v>
      </c>
      <c r="E149" t="s">
        <v>52</v>
      </c>
      <c r="F149">
        <v>10</v>
      </c>
      <c r="G149" s="3">
        <v>850</v>
      </c>
      <c r="H149" s="3">
        <f t="shared" si="2"/>
        <v>8500</v>
      </c>
      <c r="I149" t="s">
        <v>21</v>
      </c>
    </row>
    <row r="150" spans="1:9" x14ac:dyDescent="0.25">
      <c r="A150" t="s">
        <v>219</v>
      </c>
      <c r="B150" s="4">
        <v>46039</v>
      </c>
      <c r="C150" t="s">
        <v>63</v>
      </c>
      <c r="D150" t="s">
        <v>26</v>
      </c>
      <c r="E150" t="s">
        <v>47</v>
      </c>
      <c r="F150">
        <v>12</v>
      </c>
      <c r="G150" s="3">
        <v>1750</v>
      </c>
      <c r="H150" s="3">
        <f t="shared" si="2"/>
        <v>21000</v>
      </c>
      <c r="I150" t="s">
        <v>21</v>
      </c>
    </row>
    <row r="151" spans="1:9" x14ac:dyDescent="0.25">
      <c r="A151" t="s">
        <v>220</v>
      </c>
      <c r="B151" s="4">
        <v>46161</v>
      </c>
      <c r="C151" t="s">
        <v>65</v>
      </c>
      <c r="D151" t="s">
        <v>27</v>
      </c>
      <c r="E151" t="s">
        <v>47</v>
      </c>
      <c r="F151">
        <v>1</v>
      </c>
      <c r="G151" s="3">
        <v>650</v>
      </c>
      <c r="H151" s="3">
        <f t="shared" si="2"/>
        <v>650</v>
      </c>
      <c r="I151" t="s">
        <v>21</v>
      </c>
    </row>
    <row r="152" spans="1:9" x14ac:dyDescent="0.25">
      <c r="A152" t="s">
        <v>221</v>
      </c>
      <c r="B152" s="4">
        <v>46054</v>
      </c>
      <c r="C152" t="s">
        <v>44</v>
      </c>
      <c r="D152" t="s">
        <v>26</v>
      </c>
      <c r="E152" t="s">
        <v>52</v>
      </c>
      <c r="F152">
        <v>7</v>
      </c>
      <c r="G152" s="3">
        <v>1200</v>
      </c>
      <c r="H152" s="3">
        <f t="shared" si="2"/>
        <v>8400</v>
      </c>
      <c r="I152" t="s">
        <v>23</v>
      </c>
    </row>
    <row r="153" spans="1:9" x14ac:dyDescent="0.25">
      <c r="A153" t="s">
        <v>222</v>
      </c>
      <c r="B153" s="4">
        <v>46121</v>
      </c>
      <c r="C153" t="s">
        <v>59</v>
      </c>
      <c r="D153" t="s">
        <v>26</v>
      </c>
      <c r="E153" t="s">
        <v>40</v>
      </c>
      <c r="F153">
        <v>1</v>
      </c>
      <c r="G153" s="3">
        <v>650</v>
      </c>
      <c r="H153" s="3">
        <f t="shared" si="2"/>
        <v>650</v>
      </c>
      <c r="I153" t="s">
        <v>24</v>
      </c>
    </row>
    <row r="154" spans="1:9" x14ac:dyDescent="0.25">
      <c r="A154" t="s">
        <v>223</v>
      </c>
      <c r="B154" s="4">
        <v>46049</v>
      </c>
      <c r="C154" t="s">
        <v>106</v>
      </c>
      <c r="D154" t="s">
        <v>28</v>
      </c>
      <c r="E154" t="s">
        <v>52</v>
      </c>
      <c r="F154">
        <v>5</v>
      </c>
      <c r="G154" s="3">
        <v>2200</v>
      </c>
      <c r="H154" s="3">
        <f t="shared" si="2"/>
        <v>11000</v>
      </c>
      <c r="I154" t="s">
        <v>21</v>
      </c>
    </row>
    <row r="155" spans="1:9" x14ac:dyDescent="0.25">
      <c r="A155" t="s">
        <v>224</v>
      </c>
      <c r="B155" s="4">
        <v>46198</v>
      </c>
      <c r="C155" t="s">
        <v>54</v>
      </c>
      <c r="D155" t="s">
        <v>27</v>
      </c>
      <c r="E155" t="s">
        <v>47</v>
      </c>
      <c r="F155">
        <v>7</v>
      </c>
      <c r="G155" s="3">
        <v>650</v>
      </c>
      <c r="H155" s="3">
        <f t="shared" si="2"/>
        <v>4550</v>
      </c>
      <c r="I155" t="s">
        <v>24</v>
      </c>
    </row>
    <row r="156" spans="1:9" x14ac:dyDescent="0.25">
      <c r="A156" t="s">
        <v>225</v>
      </c>
      <c r="B156" s="4">
        <v>46076</v>
      </c>
      <c r="C156" t="s">
        <v>56</v>
      </c>
      <c r="D156" t="s">
        <v>29</v>
      </c>
      <c r="E156" t="s">
        <v>40</v>
      </c>
      <c r="F156">
        <v>12</v>
      </c>
      <c r="G156" s="3">
        <v>1200</v>
      </c>
      <c r="H156" s="3">
        <f t="shared" si="2"/>
        <v>14400</v>
      </c>
      <c r="I156" t="s">
        <v>23</v>
      </c>
    </row>
    <row r="157" spans="1:9" x14ac:dyDescent="0.25">
      <c r="A157" t="s">
        <v>226</v>
      </c>
      <c r="B157" s="4">
        <v>46183</v>
      </c>
      <c r="C157" t="s">
        <v>227</v>
      </c>
      <c r="D157" t="s">
        <v>26</v>
      </c>
      <c r="E157" t="s">
        <v>40</v>
      </c>
      <c r="F157">
        <v>2</v>
      </c>
      <c r="G157" s="3">
        <v>1750</v>
      </c>
      <c r="H157" s="3">
        <f t="shared" si="2"/>
        <v>3500</v>
      </c>
      <c r="I157" t="s">
        <v>21</v>
      </c>
    </row>
    <row r="158" spans="1:9" x14ac:dyDescent="0.25">
      <c r="A158" t="s">
        <v>228</v>
      </c>
      <c r="B158" s="4">
        <v>46119</v>
      </c>
      <c r="C158" t="s">
        <v>39</v>
      </c>
      <c r="D158" t="s">
        <v>29</v>
      </c>
      <c r="E158" t="s">
        <v>52</v>
      </c>
      <c r="F158">
        <v>6</v>
      </c>
      <c r="G158" s="3">
        <v>450</v>
      </c>
      <c r="H158" s="3">
        <f t="shared" si="2"/>
        <v>2700</v>
      </c>
      <c r="I158" t="s">
        <v>21</v>
      </c>
    </row>
    <row r="159" spans="1:9" x14ac:dyDescent="0.25">
      <c r="A159" t="s">
        <v>229</v>
      </c>
      <c r="B159" s="4">
        <v>46133</v>
      </c>
      <c r="C159" t="s">
        <v>70</v>
      </c>
      <c r="D159" t="s">
        <v>27</v>
      </c>
      <c r="E159" t="s">
        <v>60</v>
      </c>
      <c r="F159">
        <v>1</v>
      </c>
      <c r="G159" s="3">
        <v>2200</v>
      </c>
      <c r="H159" s="3">
        <f t="shared" si="2"/>
        <v>2200</v>
      </c>
      <c r="I159" t="s">
        <v>23</v>
      </c>
    </row>
    <row r="160" spans="1:9" x14ac:dyDescent="0.25">
      <c r="A160" t="s">
        <v>230</v>
      </c>
      <c r="B160" s="4">
        <v>46137</v>
      </c>
      <c r="C160" t="s">
        <v>49</v>
      </c>
      <c r="D160" t="s">
        <v>28</v>
      </c>
      <c r="E160" t="s">
        <v>60</v>
      </c>
      <c r="F160">
        <v>2</v>
      </c>
      <c r="G160" s="3">
        <v>2200</v>
      </c>
      <c r="H160" s="3">
        <f t="shared" si="2"/>
        <v>4400</v>
      </c>
      <c r="I160" t="s">
        <v>21</v>
      </c>
    </row>
    <row r="161" spans="1:9" x14ac:dyDescent="0.25">
      <c r="A161" t="s">
        <v>231</v>
      </c>
      <c r="B161" s="4">
        <v>46084</v>
      </c>
      <c r="C161" t="s">
        <v>109</v>
      </c>
      <c r="D161" t="s">
        <v>27</v>
      </c>
      <c r="E161" t="s">
        <v>47</v>
      </c>
      <c r="F161">
        <v>12</v>
      </c>
      <c r="G161" s="3">
        <v>1750</v>
      </c>
      <c r="H161" s="3">
        <f t="shared" si="2"/>
        <v>21000</v>
      </c>
      <c r="I161" t="s">
        <v>21</v>
      </c>
    </row>
    <row r="162" spans="1:9" x14ac:dyDescent="0.25">
      <c r="A162" t="s">
        <v>232</v>
      </c>
      <c r="B162" s="4">
        <v>46126</v>
      </c>
      <c r="C162" t="s">
        <v>106</v>
      </c>
      <c r="D162" t="s">
        <v>28</v>
      </c>
      <c r="E162" t="s">
        <v>60</v>
      </c>
      <c r="F162">
        <v>1</v>
      </c>
      <c r="G162" s="3">
        <v>1750</v>
      </c>
      <c r="H162" s="3">
        <f t="shared" si="2"/>
        <v>1750</v>
      </c>
      <c r="I162" t="s">
        <v>21</v>
      </c>
    </row>
    <row r="163" spans="1:9" x14ac:dyDescent="0.25">
      <c r="A163" t="s">
        <v>233</v>
      </c>
      <c r="B163" s="4">
        <v>46034</v>
      </c>
      <c r="C163" t="s">
        <v>46</v>
      </c>
      <c r="D163" t="s">
        <v>29</v>
      </c>
      <c r="E163" t="s">
        <v>52</v>
      </c>
      <c r="F163">
        <v>1</v>
      </c>
      <c r="G163" s="3">
        <v>1750</v>
      </c>
      <c r="H163" s="3">
        <f t="shared" si="2"/>
        <v>1750</v>
      </c>
      <c r="I163" t="s">
        <v>21</v>
      </c>
    </row>
    <row r="164" spans="1:9" x14ac:dyDescent="0.25">
      <c r="A164" t="s">
        <v>234</v>
      </c>
      <c r="B164" s="4">
        <v>46111</v>
      </c>
      <c r="C164" t="s">
        <v>65</v>
      </c>
      <c r="D164" t="s">
        <v>26</v>
      </c>
      <c r="E164" t="s">
        <v>40</v>
      </c>
      <c r="F164">
        <v>2</v>
      </c>
      <c r="G164" s="3">
        <v>2200</v>
      </c>
      <c r="H164" s="3">
        <f t="shared" si="2"/>
        <v>4400</v>
      </c>
      <c r="I164" t="s">
        <v>21</v>
      </c>
    </row>
    <row r="165" spans="1:9" x14ac:dyDescent="0.25">
      <c r="A165" t="s">
        <v>235</v>
      </c>
      <c r="B165" s="4">
        <v>46182</v>
      </c>
      <c r="C165" t="s">
        <v>142</v>
      </c>
      <c r="D165" t="s">
        <v>27</v>
      </c>
      <c r="E165" t="s">
        <v>52</v>
      </c>
      <c r="F165">
        <v>10</v>
      </c>
      <c r="G165" s="3">
        <v>1200</v>
      </c>
      <c r="H165" s="3">
        <f t="shared" si="2"/>
        <v>12000</v>
      </c>
      <c r="I165" t="s">
        <v>21</v>
      </c>
    </row>
    <row r="166" spans="1:9" x14ac:dyDescent="0.25">
      <c r="A166" t="s">
        <v>236</v>
      </c>
      <c r="B166" s="4">
        <v>46167</v>
      </c>
      <c r="C166" t="s">
        <v>75</v>
      </c>
      <c r="D166" t="s">
        <v>29</v>
      </c>
      <c r="E166" t="s">
        <v>60</v>
      </c>
      <c r="F166">
        <v>10</v>
      </c>
      <c r="G166" s="3">
        <v>450</v>
      </c>
      <c r="H166" s="3">
        <f t="shared" si="2"/>
        <v>4500</v>
      </c>
      <c r="I166" t="s">
        <v>21</v>
      </c>
    </row>
    <row r="167" spans="1:9" x14ac:dyDescent="0.25">
      <c r="A167" t="s">
        <v>237</v>
      </c>
      <c r="B167" s="4">
        <v>46124</v>
      </c>
      <c r="C167" t="s">
        <v>109</v>
      </c>
      <c r="D167" t="s">
        <v>28</v>
      </c>
      <c r="E167" t="s">
        <v>47</v>
      </c>
      <c r="F167">
        <v>4</v>
      </c>
      <c r="G167" s="3">
        <v>1750</v>
      </c>
      <c r="H167" s="3">
        <f t="shared" si="2"/>
        <v>7000</v>
      </c>
      <c r="I167" t="s">
        <v>21</v>
      </c>
    </row>
    <row r="168" spans="1:9" x14ac:dyDescent="0.25">
      <c r="A168" t="s">
        <v>238</v>
      </c>
      <c r="B168" s="4">
        <v>46143</v>
      </c>
      <c r="C168" t="s">
        <v>46</v>
      </c>
      <c r="D168" t="s">
        <v>28</v>
      </c>
      <c r="E168" t="s">
        <v>40</v>
      </c>
      <c r="F168">
        <v>3</v>
      </c>
      <c r="G168" s="3">
        <v>1200</v>
      </c>
      <c r="H168" s="3">
        <f t="shared" si="2"/>
        <v>3600</v>
      </c>
      <c r="I168" t="s">
        <v>21</v>
      </c>
    </row>
    <row r="169" spans="1:9" x14ac:dyDescent="0.25">
      <c r="A169" t="s">
        <v>239</v>
      </c>
      <c r="B169" s="4">
        <v>46081</v>
      </c>
      <c r="C169" t="s">
        <v>170</v>
      </c>
      <c r="D169" t="s">
        <v>27</v>
      </c>
      <c r="E169" t="s">
        <v>52</v>
      </c>
      <c r="F169">
        <v>2</v>
      </c>
      <c r="G169" s="3">
        <v>650</v>
      </c>
      <c r="H169" s="3">
        <f t="shared" si="2"/>
        <v>1300</v>
      </c>
      <c r="I169" t="s">
        <v>21</v>
      </c>
    </row>
    <row r="170" spans="1:9" x14ac:dyDescent="0.25">
      <c r="A170" t="s">
        <v>240</v>
      </c>
      <c r="B170" s="4">
        <v>46051</v>
      </c>
      <c r="C170" t="s">
        <v>46</v>
      </c>
      <c r="D170" t="s">
        <v>26</v>
      </c>
      <c r="E170" t="s">
        <v>60</v>
      </c>
      <c r="F170">
        <v>12</v>
      </c>
      <c r="G170" s="3">
        <v>1750</v>
      </c>
      <c r="H170" s="3">
        <f t="shared" si="2"/>
        <v>21000</v>
      </c>
      <c r="I170" t="s">
        <v>21</v>
      </c>
    </row>
    <row r="171" spans="1:9" x14ac:dyDescent="0.25">
      <c r="A171" t="s">
        <v>241</v>
      </c>
      <c r="B171" s="4">
        <v>46164</v>
      </c>
      <c r="C171" t="s">
        <v>42</v>
      </c>
      <c r="D171" t="s">
        <v>27</v>
      </c>
      <c r="E171" t="s">
        <v>60</v>
      </c>
      <c r="F171">
        <v>11</v>
      </c>
      <c r="G171" s="3">
        <v>650</v>
      </c>
      <c r="H171" s="3">
        <f t="shared" si="2"/>
        <v>7150</v>
      </c>
      <c r="I171" t="s">
        <v>24</v>
      </c>
    </row>
    <row r="172" spans="1:9" x14ac:dyDescent="0.25">
      <c r="A172" t="s">
        <v>242</v>
      </c>
      <c r="B172" s="4">
        <v>46074</v>
      </c>
      <c r="C172" t="s">
        <v>142</v>
      </c>
      <c r="D172" t="s">
        <v>27</v>
      </c>
      <c r="E172" t="s">
        <v>40</v>
      </c>
      <c r="F172">
        <v>12</v>
      </c>
      <c r="G172" s="3">
        <v>1200</v>
      </c>
      <c r="H172" s="3">
        <f t="shared" si="2"/>
        <v>14400</v>
      </c>
      <c r="I172" t="s">
        <v>21</v>
      </c>
    </row>
    <row r="173" spans="1:9" x14ac:dyDescent="0.25">
      <c r="A173" t="s">
        <v>243</v>
      </c>
      <c r="B173" s="4">
        <v>46097</v>
      </c>
      <c r="C173" t="s">
        <v>90</v>
      </c>
      <c r="D173" t="s">
        <v>27</v>
      </c>
      <c r="E173" t="s">
        <v>60</v>
      </c>
      <c r="F173">
        <v>8</v>
      </c>
      <c r="G173" s="3">
        <v>850</v>
      </c>
      <c r="H173" s="3">
        <f t="shared" si="2"/>
        <v>6800</v>
      </c>
      <c r="I173" t="s">
        <v>21</v>
      </c>
    </row>
    <row r="174" spans="1:9" x14ac:dyDescent="0.25">
      <c r="A174" t="s">
        <v>244</v>
      </c>
      <c r="B174" s="4">
        <v>46157</v>
      </c>
      <c r="C174" t="s">
        <v>170</v>
      </c>
      <c r="D174" t="s">
        <v>27</v>
      </c>
      <c r="E174" t="s">
        <v>40</v>
      </c>
      <c r="F174">
        <v>4</v>
      </c>
      <c r="G174" s="3">
        <v>1750</v>
      </c>
      <c r="H174" s="3">
        <f t="shared" si="2"/>
        <v>7000</v>
      </c>
      <c r="I174" t="s">
        <v>21</v>
      </c>
    </row>
    <row r="175" spans="1:9" x14ac:dyDescent="0.25">
      <c r="A175" t="s">
        <v>245</v>
      </c>
      <c r="B175" s="4">
        <v>46106</v>
      </c>
      <c r="C175" t="s">
        <v>85</v>
      </c>
      <c r="D175" t="s">
        <v>26</v>
      </c>
      <c r="E175" t="s">
        <v>52</v>
      </c>
      <c r="F175">
        <v>1</v>
      </c>
      <c r="G175" s="3">
        <v>450</v>
      </c>
      <c r="H175" s="3">
        <f t="shared" si="2"/>
        <v>450</v>
      </c>
      <c r="I175" t="s">
        <v>21</v>
      </c>
    </row>
    <row r="176" spans="1:9" x14ac:dyDescent="0.25">
      <c r="A176" t="s">
        <v>246</v>
      </c>
      <c r="B176" s="4">
        <v>46067</v>
      </c>
      <c r="C176" t="s">
        <v>170</v>
      </c>
      <c r="D176" t="s">
        <v>26</v>
      </c>
      <c r="E176" t="s">
        <v>60</v>
      </c>
      <c r="F176">
        <v>6</v>
      </c>
      <c r="G176" s="3">
        <v>1200</v>
      </c>
      <c r="H176" s="3">
        <f t="shared" si="2"/>
        <v>7200</v>
      </c>
      <c r="I176" t="s">
        <v>21</v>
      </c>
    </row>
    <row r="177" spans="1:9" x14ac:dyDescent="0.25">
      <c r="A177" t="s">
        <v>247</v>
      </c>
      <c r="B177" s="4">
        <v>46058</v>
      </c>
      <c r="C177" t="s">
        <v>170</v>
      </c>
      <c r="D177" t="s">
        <v>29</v>
      </c>
      <c r="E177" t="s">
        <v>52</v>
      </c>
      <c r="F177">
        <v>9</v>
      </c>
      <c r="G177" s="3">
        <v>1200</v>
      </c>
      <c r="H177" s="3">
        <f t="shared" si="2"/>
        <v>10800</v>
      </c>
      <c r="I177" t="s">
        <v>21</v>
      </c>
    </row>
    <row r="178" spans="1:9" x14ac:dyDescent="0.25">
      <c r="A178" t="s">
        <v>248</v>
      </c>
      <c r="B178" s="4">
        <v>46117</v>
      </c>
      <c r="C178" t="s">
        <v>44</v>
      </c>
      <c r="D178" t="s">
        <v>28</v>
      </c>
      <c r="E178" t="s">
        <v>60</v>
      </c>
      <c r="F178">
        <v>6</v>
      </c>
      <c r="G178" s="3">
        <v>850</v>
      </c>
      <c r="H178" s="3">
        <f t="shared" si="2"/>
        <v>5100</v>
      </c>
      <c r="I178" t="s">
        <v>21</v>
      </c>
    </row>
    <row r="179" spans="1:9" x14ac:dyDescent="0.25">
      <c r="A179" t="s">
        <v>249</v>
      </c>
      <c r="B179" s="4">
        <v>46156</v>
      </c>
      <c r="C179" t="s">
        <v>142</v>
      </c>
      <c r="D179" t="s">
        <v>28</v>
      </c>
      <c r="E179" t="s">
        <v>52</v>
      </c>
      <c r="F179">
        <v>1</v>
      </c>
      <c r="G179" s="3">
        <v>1200</v>
      </c>
      <c r="H179" s="3">
        <f t="shared" si="2"/>
        <v>1200</v>
      </c>
      <c r="I179" t="s">
        <v>21</v>
      </c>
    </row>
    <row r="180" spans="1:9" x14ac:dyDescent="0.25">
      <c r="A180" t="s">
        <v>250</v>
      </c>
      <c r="B180" s="4">
        <v>46159</v>
      </c>
      <c r="C180" t="s">
        <v>104</v>
      </c>
      <c r="D180" t="s">
        <v>29</v>
      </c>
      <c r="E180" t="s">
        <v>60</v>
      </c>
      <c r="F180">
        <v>9</v>
      </c>
      <c r="G180" s="3">
        <v>2200</v>
      </c>
      <c r="H180" s="3">
        <f t="shared" si="2"/>
        <v>19800</v>
      </c>
      <c r="I180" t="s">
        <v>23</v>
      </c>
    </row>
    <row r="181" spans="1:9" x14ac:dyDescent="0.25">
      <c r="A181" t="s">
        <v>251</v>
      </c>
      <c r="B181" s="4">
        <v>46059</v>
      </c>
      <c r="C181" t="s">
        <v>170</v>
      </c>
      <c r="D181" t="s">
        <v>28</v>
      </c>
      <c r="E181" t="s">
        <v>47</v>
      </c>
      <c r="F181">
        <v>11</v>
      </c>
      <c r="G181" s="3">
        <v>1750</v>
      </c>
      <c r="H181" s="3">
        <f t="shared" si="2"/>
        <v>19250</v>
      </c>
      <c r="I181" t="s">
        <v>21</v>
      </c>
    </row>
    <row r="182" spans="1:9" x14ac:dyDescent="0.25">
      <c r="A182" t="s">
        <v>252</v>
      </c>
      <c r="B182" s="4">
        <v>46133</v>
      </c>
      <c r="C182" t="s">
        <v>87</v>
      </c>
      <c r="D182" t="s">
        <v>28</v>
      </c>
      <c r="E182" t="s">
        <v>60</v>
      </c>
      <c r="F182">
        <v>4</v>
      </c>
      <c r="G182" s="3">
        <v>650</v>
      </c>
      <c r="H182" s="3">
        <f t="shared" si="2"/>
        <v>2600</v>
      </c>
      <c r="I182" t="s">
        <v>21</v>
      </c>
    </row>
    <row r="183" spans="1:9" x14ac:dyDescent="0.25">
      <c r="A183" t="s">
        <v>253</v>
      </c>
      <c r="B183" s="4">
        <v>46024</v>
      </c>
      <c r="C183" t="s">
        <v>46</v>
      </c>
      <c r="D183" t="s">
        <v>29</v>
      </c>
      <c r="E183" t="s">
        <v>52</v>
      </c>
      <c r="F183">
        <v>2</v>
      </c>
      <c r="G183" s="3">
        <v>650</v>
      </c>
      <c r="H183" s="3">
        <f t="shared" si="2"/>
        <v>1300</v>
      </c>
      <c r="I183" t="s">
        <v>21</v>
      </c>
    </row>
    <row r="184" spans="1:9" x14ac:dyDescent="0.25">
      <c r="A184" t="s">
        <v>254</v>
      </c>
      <c r="B184" s="4">
        <v>46049</v>
      </c>
      <c r="C184" t="s">
        <v>111</v>
      </c>
      <c r="D184" t="s">
        <v>29</v>
      </c>
      <c r="E184" t="s">
        <v>60</v>
      </c>
      <c r="F184">
        <v>4</v>
      </c>
      <c r="G184" s="3">
        <v>2200</v>
      </c>
      <c r="H184" s="3">
        <f t="shared" si="2"/>
        <v>8800</v>
      </c>
      <c r="I184" t="s">
        <v>24</v>
      </c>
    </row>
    <row r="185" spans="1:9" x14ac:dyDescent="0.25">
      <c r="A185" t="s">
        <v>255</v>
      </c>
      <c r="B185" s="4">
        <v>46113</v>
      </c>
      <c r="C185" t="s">
        <v>70</v>
      </c>
      <c r="D185" t="s">
        <v>26</v>
      </c>
      <c r="E185" t="s">
        <v>60</v>
      </c>
      <c r="F185">
        <v>10</v>
      </c>
      <c r="G185" s="3">
        <v>2200</v>
      </c>
      <c r="H185" s="3">
        <f t="shared" si="2"/>
        <v>22000</v>
      </c>
      <c r="I185" t="s">
        <v>21</v>
      </c>
    </row>
    <row r="186" spans="1:9" x14ac:dyDescent="0.25">
      <c r="A186" t="s">
        <v>256</v>
      </c>
      <c r="B186" s="4">
        <v>46063</v>
      </c>
      <c r="C186" t="s">
        <v>109</v>
      </c>
      <c r="D186" t="s">
        <v>29</v>
      </c>
      <c r="E186" t="s">
        <v>47</v>
      </c>
      <c r="F186">
        <v>8</v>
      </c>
      <c r="G186" s="3">
        <v>450</v>
      </c>
      <c r="H186" s="3">
        <f t="shared" si="2"/>
        <v>3600</v>
      </c>
      <c r="I186" t="s">
        <v>24</v>
      </c>
    </row>
    <row r="187" spans="1:9" x14ac:dyDescent="0.25">
      <c r="A187" t="s">
        <v>257</v>
      </c>
      <c r="B187" s="4">
        <v>46057</v>
      </c>
      <c r="C187" t="s">
        <v>78</v>
      </c>
      <c r="D187" t="s">
        <v>29</v>
      </c>
      <c r="E187" t="s">
        <v>52</v>
      </c>
      <c r="F187">
        <v>8</v>
      </c>
      <c r="G187" s="3">
        <v>1200</v>
      </c>
      <c r="H187" s="3">
        <f t="shared" si="2"/>
        <v>9600</v>
      </c>
      <c r="I187" t="s">
        <v>21</v>
      </c>
    </row>
    <row r="188" spans="1:9" x14ac:dyDescent="0.25">
      <c r="A188" t="s">
        <v>258</v>
      </c>
      <c r="B188" s="4">
        <v>46084</v>
      </c>
      <c r="C188" t="s">
        <v>100</v>
      </c>
      <c r="D188" t="s">
        <v>29</v>
      </c>
      <c r="E188" t="s">
        <v>60</v>
      </c>
      <c r="F188">
        <v>4</v>
      </c>
      <c r="G188" s="3">
        <v>2200</v>
      </c>
      <c r="H188" s="3">
        <f t="shared" si="2"/>
        <v>8800</v>
      </c>
      <c r="I188" t="s">
        <v>23</v>
      </c>
    </row>
    <row r="189" spans="1:9" x14ac:dyDescent="0.25">
      <c r="A189" t="s">
        <v>259</v>
      </c>
      <c r="B189" s="4">
        <v>46178</v>
      </c>
      <c r="C189" t="s">
        <v>109</v>
      </c>
      <c r="D189" t="s">
        <v>28</v>
      </c>
      <c r="E189" t="s">
        <v>47</v>
      </c>
      <c r="F189">
        <v>12</v>
      </c>
      <c r="G189" s="3">
        <v>2200</v>
      </c>
      <c r="H189" s="3">
        <f t="shared" si="2"/>
        <v>26400</v>
      </c>
      <c r="I189" t="s">
        <v>24</v>
      </c>
    </row>
    <row r="190" spans="1:9" x14ac:dyDescent="0.25">
      <c r="A190" t="s">
        <v>260</v>
      </c>
      <c r="B190" s="4">
        <v>46200</v>
      </c>
      <c r="C190" t="s">
        <v>54</v>
      </c>
      <c r="D190" t="s">
        <v>26</v>
      </c>
      <c r="E190" t="s">
        <v>40</v>
      </c>
      <c r="F190">
        <v>7</v>
      </c>
      <c r="G190" s="3">
        <v>1200</v>
      </c>
      <c r="H190" s="3">
        <f t="shared" si="2"/>
        <v>8400</v>
      </c>
      <c r="I190" t="s">
        <v>21</v>
      </c>
    </row>
    <row r="191" spans="1:9" x14ac:dyDescent="0.25">
      <c r="A191" t="s">
        <v>261</v>
      </c>
      <c r="B191" s="4">
        <v>46089</v>
      </c>
      <c r="C191" t="s">
        <v>39</v>
      </c>
      <c r="D191" t="s">
        <v>27</v>
      </c>
      <c r="E191" t="s">
        <v>47</v>
      </c>
      <c r="F191">
        <v>2</v>
      </c>
      <c r="G191" s="3">
        <v>650</v>
      </c>
      <c r="H191" s="3">
        <f t="shared" si="2"/>
        <v>1300</v>
      </c>
      <c r="I191" t="s">
        <v>21</v>
      </c>
    </row>
    <row r="192" spans="1:9" x14ac:dyDescent="0.25">
      <c r="A192" t="s">
        <v>262</v>
      </c>
      <c r="B192" s="4">
        <v>46146</v>
      </c>
      <c r="C192" t="s">
        <v>87</v>
      </c>
      <c r="D192" t="s">
        <v>28</v>
      </c>
      <c r="E192" t="s">
        <v>47</v>
      </c>
      <c r="F192">
        <v>10</v>
      </c>
      <c r="G192" s="3">
        <v>650</v>
      </c>
      <c r="H192" s="3">
        <f t="shared" si="2"/>
        <v>6500</v>
      </c>
      <c r="I192" t="s">
        <v>21</v>
      </c>
    </row>
    <row r="193" spans="1:9" x14ac:dyDescent="0.25">
      <c r="A193" t="s">
        <v>263</v>
      </c>
      <c r="B193" s="4">
        <v>46024</v>
      </c>
      <c r="C193" t="s">
        <v>85</v>
      </c>
      <c r="D193" t="s">
        <v>27</v>
      </c>
      <c r="E193" t="s">
        <v>47</v>
      </c>
      <c r="F193">
        <v>7</v>
      </c>
      <c r="G193" s="3">
        <v>850</v>
      </c>
      <c r="H193" s="3">
        <f t="shared" si="2"/>
        <v>5950</v>
      </c>
      <c r="I193" t="s">
        <v>21</v>
      </c>
    </row>
    <row r="194" spans="1:9" x14ac:dyDescent="0.25">
      <c r="A194" t="s">
        <v>264</v>
      </c>
      <c r="B194" s="4">
        <v>46153</v>
      </c>
      <c r="C194" t="s">
        <v>80</v>
      </c>
      <c r="D194" t="s">
        <v>26</v>
      </c>
      <c r="E194" t="s">
        <v>60</v>
      </c>
      <c r="F194">
        <v>6</v>
      </c>
      <c r="G194" s="3">
        <v>450</v>
      </c>
      <c r="H194" s="3">
        <f t="shared" ref="H194:H257" si="3">F194*G194</f>
        <v>2700</v>
      </c>
      <c r="I194" t="s">
        <v>23</v>
      </c>
    </row>
    <row r="195" spans="1:9" x14ac:dyDescent="0.25">
      <c r="A195" t="s">
        <v>265</v>
      </c>
      <c r="B195" s="4">
        <v>46129</v>
      </c>
      <c r="C195" t="s">
        <v>63</v>
      </c>
      <c r="D195" t="s">
        <v>29</v>
      </c>
      <c r="E195" t="s">
        <v>52</v>
      </c>
      <c r="F195">
        <v>8</v>
      </c>
      <c r="G195" s="3">
        <v>1200</v>
      </c>
      <c r="H195" s="3">
        <f t="shared" si="3"/>
        <v>9600</v>
      </c>
      <c r="I195" t="s">
        <v>21</v>
      </c>
    </row>
    <row r="196" spans="1:9" x14ac:dyDescent="0.25">
      <c r="A196" t="s">
        <v>266</v>
      </c>
      <c r="B196" s="4">
        <v>46087</v>
      </c>
      <c r="C196" t="s">
        <v>63</v>
      </c>
      <c r="D196" t="s">
        <v>29</v>
      </c>
      <c r="E196" t="s">
        <v>60</v>
      </c>
      <c r="F196">
        <v>7</v>
      </c>
      <c r="G196" s="3">
        <v>650</v>
      </c>
      <c r="H196" s="3">
        <f t="shared" si="3"/>
        <v>4550</v>
      </c>
      <c r="I196" t="s">
        <v>23</v>
      </c>
    </row>
    <row r="197" spans="1:9" x14ac:dyDescent="0.25">
      <c r="A197" t="s">
        <v>267</v>
      </c>
      <c r="B197" s="4">
        <v>46123</v>
      </c>
      <c r="C197" t="s">
        <v>80</v>
      </c>
      <c r="D197" t="s">
        <v>27</v>
      </c>
      <c r="E197" t="s">
        <v>60</v>
      </c>
      <c r="F197">
        <v>9</v>
      </c>
      <c r="G197" s="3">
        <v>1200</v>
      </c>
      <c r="H197" s="3">
        <f t="shared" si="3"/>
        <v>10800</v>
      </c>
      <c r="I197" t="s">
        <v>21</v>
      </c>
    </row>
    <row r="198" spans="1:9" x14ac:dyDescent="0.25">
      <c r="A198" t="s">
        <v>268</v>
      </c>
      <c r="B198" s="4">
        <v>46182</v>
      </c>
      <c r="C198" t="s">
        <v>85</v>
      </c>
      <c r="D198" t="s">
        <v>27</v>
      </c>
      <c r="E198" t="s">
        <v>47</v>
      </c>
      <c r="F198">
        <v>11</v>
      </c>
      <c r="G198" s="3">
        <v>1750</v>
      </c>
      <c r="H198" s="3">
        <f t="shared" si="3"/>
        <v>19250</v>
      </c>
      <c r="I198" t="s">
        <v>21</v>
      </c>
    </row>
    <row r="199" spans="1:9" x14ac:dyDescent="0.25">
      <c r="A199" t="s">
        <v>269</v>
      </c>
      <c r="B199" s="4">
        <v>46078</v>
      </c>
      <c r="C199" t="s">
        <v>39</v>
      </c>
      <c r="D199" t="s">
        <v>28</v>
      </c>
      <c r="E199" t="s">
        <v>40</v>
      </c>
      <c r="F199">
        <v>1</v>
      </c>
      <c r="G199" s="3">
        <v>850</v>
      </c>
      <c r="H199" s="3">
        <f t="shared" si="3"/>
        <v>850</v>
      </c>
      <c r="I199" t="s">
        <v>21</v>
      </c>
    </row>
    <row r="200" spans="1:9" x14ac:dyDescent="0.25">
      <c r="A200" t="s">
        <v>270</v>
      </c>
      <c r="B200" s="4">
        <v>46094</v>
      </c>
      <c r="C200" t="s">
        <v>54</v>
      </c>
      <c r="D200" t="s">
        <v>26</v>
      </c>
      <c r="E200" t="s">
        <v>47</v>
      </c>
      <c r="F200">
        <v>3</v>
      </c>
      <c r="G200" s="3">
        <v>450</v>
      </c>
      <c r="H200" s="3">
        <f t="shared" si="3"/>
        <v>1350</v>
      </c>
      <c r="I200" t="s">
        <v>21</v>
      </c>
    </row>
    <row r="201" spans="1:9" x14ac:dyDescent="0.25">
      <c r="A201" t="s">
        <v>271</v>
      </c>
      <c r="B201" s="4">
        <v>46120</v>
      </c>
      <c r="C201" t="s">
        <v>109</v>
      </c>
      <c r="D201" t="s">
        <v>28</v>
      </c>
      <c r="E201" t="s">
        <v>60</v>
      </c>
      <c r="F201">
        <v>1</v>
      </c>
      <c r="G201" s="3">
        <v>450</v>
      </c>
      <c r="H201" s="3">
        <f t="shared" si="3"/>
        <v>450</v>
      </c>
      <c r="I201" t="s">
        <v>24</v>
      </c>
    </row>
    <row r="202" spans="1:9" x14ac:dyDescent="0.25">
      <c r="A202" t="s">
        <v>272</v>
      </c>
      <c r="B202" s="4">
        <v>46047</v>
      </c>
      <c r="C202" t="s">
        <v>67</v>
      </c>
      <c r="D202" t="s">
        <v>29</v>
      </c>
      <c r="E202" t="s">
        <v>47</v>
      </c>
      <c r="F202">
        <v>9</v>
      </c>
      <c r="G202" s="3">
        <v>650</v>
      </c>
      <c r="H202" s="3">
        <f t="shared" si="3"/>
        <v>5850</v>
      </c>
      <c r="I202" t="s">
        <v>21</v>
      </c>
    </row>
    <row r="203" spans="1:9" x14ac:dyDescent="0.25">
      <c r="A203" t="s">
        <v>273</v>
      </c>
      <c r="B203" s="4">
        <v>46131</v>
      </c>
      <c r="C203" t="s">
        <v>85</v>
      </c>
      <c r="D203" t="s">
        <v>27</v>
      </c>
      <c r="E203" t="s">
        <v>60</v>
      </c>
      <c r="F203">
        <v>6</v>
      </c>
      <c r="G203" s="3">
        <v>1750</v>
      </c>
      <c r="H203" s="3">
        <f t="shared" si="3"/>
        <v>10500</v>
      </c>
      <c r="I203" t="s">
        <v>21</v>
      </c>
    </row>
    <row r="204" spans="1:9" x14ac:dyDescent="0.25">
      <c r="A204" t="s">
        <v>274</v>
      </c>
      <c r="B204" s="4">
        <v>46150</v>
      </c>
      <c r="C204" t="s">
        <v>227</v>
      </c>
      <c r="D204" t="s">
        <v>29</v>
      </c>
      <c r="E204" t="s">
        <v>60</v>
      </c>
      <c r="F204">
        <v>11</v>
      </c>
      <c r="G204" s="3">
        <v>2200</v>
      </c>
      <c r="H204" s="3">
        <f t="shared" si="3"/>
        <v>24200</v>
      </c>
      <c r="I204" t="s">
        <v>23</v>
      </c>
    </row>
    <row r="205" spans="1:9" x14ac:dyDescent="0.25">
      <c r="A205" t="s">
        <v>275</v>
      </c>
      <c r="B205" s="4">
        <v>46025</v>
      </c>
      <c r="C205" t="s">
        <v>75</v>
      </c>
      <c r="D205" t="s">
        <v>28</v>
      </c>
      <c r="E205" t="s">
        <v>60</v>
      </c>
      <c r="F205">
        <v>6</v>
      </c>
      <c r="G205" s="3">
        <v>1750</v>
      </c>
      <c r="H205" s="3">
        <f t="shared" si="3"/>
        <v>10500</v>
      </c>
      <c r="I205" t="s">
        <v>23</v>
      </c>
    </row>
    <row r="206" spans="1:9" x14ac:dyDescent="0.25">
      <c r="A206" t="s">
        <v>276</v>
      </c>
      <c r="B206" s="4">
        <v>46036</v>
      </c>
      <c r="C206" t="s">
        <v>70</v>
      </c>
      <c r="D206" t="s">
        <v>28</v>
      </c>
      <c r="E206" t="s">
        <v>60</v>
      </c>
      <c r="F206">
        <v>5</v>
      </c>
      <c r="G206" s="3">
        <v>2200</v>
      </c>
      <c r="H206" s="3">
        <f t="shared" si="3"/>
        <v>11000</v>
      </c>
      <c r="I206" t="s">
        <v>21</v>
      </c>
    </row>
    <row r="207" spans="1:9" x14ac:dyDescent="0.25">
      <c r="A207" t="s">
        <v>277</v>
      </c>
      <c r="B207" s="4">
        <v>46125</v>
      </c>
      <c r="C207" t="s">
        <v>42</v>
      </c>
      <c r="D207" t="s">
        <v>28</v>
      </c>
      <c r="E207" t="s">
        <v>47</v>
      </c>
      <c r="F207">
        <v>11</v>
      </c>
      <c r="G207" s="3">
        <v>850</v>
      </c>
      <c r="H207" s="3">
        <f t="shared" si="3"/>
        <v>9350</v>
      </c>
      <c r="I207" t="s">
        <v>21</v>
      </c>
    </row>
    <row r="208" spans="1:9" x14ac:dyDescent="0.25">
      <c r="A208" t="s">
        <v>278</v>
      </c>
      <c r="B208" s="4">
        <v>46165</v>
      </c>
      <c r="C208" t="s">
        <v>75</v>
      </c>
      <c r="D208" t="s">
        <v>26</v>
      </c>
      <c r="E208" t="s">
        <v>47</v>
      </c>
      <c r="F208">
        <v>9</v>
      </c>
      <c r="G208" s="3">
        <v>1200</v>
      </c>
      <c r="H208" s="3">
        <f t="shared" si="3"/>
        <v>10800</v>
      </c>
      <c r="I208" t="s">
        <v>21</v>
      </c>
    </row>
    <row r="209" spans="1:9" x14ac:dyDescent="0.25">
      <c r="A209" t="s">
        <v>279</v>
      </c>
      <c r="B209" s="4">
        <v>46194</v>
      </c>
      <c r="C209" t="s">
        <v>39</v>
      </c>
      <c r="D209" t="s">
        <v>29</v>
      </c>
      <c r="E209" t="s">
        <v>47</v>
      </c>
      <c r="F209">
        <v>1</v>
      </c>
      <c r="G209" s="3">
        <v>450</v>
      </c>
      <c r="H209" s="3">
        <f t="shared" si="3"/>
        <v>450</v>
      </c>
      <c r="I209" t="s">
        <v>24</v>
      </c>
    </row>
    <row r="210" spans="1:9" x14ac:dyDescent="0.25">
      <c r="A210" t="s">
        <v>280</v>
      </c>
      <c r="B210" s="4">
        <v>46104</v>
      </c>
      <c r="C210" t="s">
        <v>115</v>
      </c>
      <c r="D210" t="s">
        <v>28</v>
      </c>
      <c r="E210" t="s">
        <v>47</v>
      </c>
      <c r="F210">
        <v>11</v>
      </c>
      <c r="G210" s="3">
        <v>2200</v>
      </c>
      <c r="H210" s="3">
        <f t="shared" si="3"/>
        <v>24200</v>
      </c>
      <c r="I210" t="s">
        <v>23</v>
      </c>
    </row>
    <row r="211" spans="1:9" x14ac:dyDescent="0.25">
      <c r="A211" t="s">
        <v>281</v>
      </c>
      <c r="B211" s="4">
        <v>46055</v>
      </c>
      <c r="C211" t="s">
        <v>44</v>
      </c>
      <c r="D211" t="s">
        <v>28</v>
      </c>
      <c r="E211" t="s">
        <v>52</v>
      </c>
      <c r="F211">
        <v>8</v>
      </c>
      <c r="G211" s="3">
        <v>650</v>
      </c>
      <c r="H211" s="3">
        <f t="shared" si="3"/>
        <v>5200</v>
      </c>
      <c r="I211" t="s">
        <v>23</v>
      </c>
    </row>
    <row r="212" spans="1:9" x14ac:dyDescent="0.25">
      <c r="A212" t="s">
        <v>282</v>
      </c>
      <c r="B212" s="4">
        <v>46119</v>
      </c>
      <c r="C212" t="s">
        <v>142</v>
      </c>
      <c r="D212" t="s">
        <v>29</v>
      </c>
      <c r="E212" t="s">
        <v>47</v>
      </c>
      <c r="F212">
        <v>12</v>
      </c>
      <c r="G212" s="3">
        <v>850</v>
      </c>
      <c r="H212" s="3">
        <f t="shared" si="3"/>
        <v>10200</v>
      </c>
      <c r="I212" t="s">
        <v>21</v>
      </c>
    </row>
    <row r="213" spans="1:9" x14ac:dyDescent="0.25">
      <c r="A213" t="s">
        <v>283</v>
      </c>
      <c r="B213" s="4">
        <v>46178</v>
      </c>
      <c r="C213" t="s">
        <v>70</v>
      </c>
      <c r="D213" t="s">
        <v>26</v>
      </c>
      <c r="E213" t="s">
        <v>60</v>
      </c>
      <c r="F213">
        <v>12</v>
      </c>
      <c r="G213" s="3">
        <v>450</v>
      </c>
      <c r="H213" s="3">
        <f t="shared" si="3"/>
        <v>5400</v>
      </c>
      <c r="I213" t="s">
        <v>21</v>
      </c>
    </row>
    <row r="214" spans="1:9" x14ac:dyDescent="0.25">
      <c r="A214" t="s">
        <v>284</v>
      </c>
      <c r="B214" s="4">
        <v>46036</v>
      </c>
      <c r="C214" t="s">
        <v>44</v>
      </c>
      <c r="D214" t="s">
        <v>29</v>
      </c>
      <c r="E214" t="s">
        <v>40</v>
      </c>
      <c r="F214">
        <v>2</v>
      </c>
      <c r="G214" s="3">
        <v>850</v>
      </c>
      <c r="H214" s="3">
        <f t="shared" si="3"/>
        <v>1700</v>
      </c>
      <c r="I214" t="s">
        <v>24</v>
      </c>
    </row>
    <row r="215" spans="1:9" x14ac:dyDescent="0.25">
      <c r="A215" t="s">
        <v>285</v>
      </c>
      <c r="B215" s="4">
        <v>46051</v>
      </c>
      <c r="C215" t="s">
        <v>59</v>
      </c>
      <c r="D215" t="s">
        <v>28</v>
      </c>
      <c r="E215" t="s">
        <v>52</v>
      </c>
      <c r="F215">
        <v>5</v>
      </c>
      <c r="G215" s="3">
        <v>1200</v>
      </c>
      <c r="H215" s="3">
        <f t="shared" si="3"/>
        <v>6000</v>
      </c>
      <c r="I215" t="s">
        <v>24</v>
      </c>
    </row>
    <row r="216" spans="1:9" x14ac:dyDescent="0.25">
      <c r="A216" t="s">
        <v>286</v>
      </c>
      <c r="B216" s="4">
        <v>46035</v>
      </c>
      <c r="C216" t="s">
        <v>75</v>
      </c>
      <c r="D216" t="s">
        <v>27</v>
      </c>
      <c r="E216" t="s">
        <v>60</v>
      </c>
      <c r="F216">
        <v>3</v>
      </c>
      <c r="G216" s="3">
        <v>850</v>
      </c>
      <c r="H216" s="3">
        <f t="shared" si="3"/>
        <v>2550</v>
      </c>
      <c r="I216" t="s">
        <v>21</v>
      </c>
    </row>
    <row r="217" spans="1:9" x14ac:dyDescent="0.25">
      <c r="A217" t="s">
        <v>287</v>
      </c>
      <c r="B217" s="4">
        <v>46194</v>
      </c>
      <c r="C217" t="s">
        <v>106</v>
      </c>
      <c r="D217" t="s">
        <v>27</v>
      </c>
      <c r="E217" t="s">
        <v>40</v>
      </c>
      <c r="F217">
        <v>5</v>
      </c>
      <c r="G217" s="3">
        <v>2200</v>
      </c>
      <c r="H217" s="3">
        <f t="shared" si="3"/>
        <v>11000</v>
      </c>
      <c r="I217" t="s">
        <v>23</v>
      </c>
    </row>
    <row r="218" spans="1:9" x14ac:dyDescent="0.25">
      <c r="A218" t="s">
        <v>288</v>
      </c>
      <c r="B218" s="4">
        <v>46113</v>
      </c>
      <c r="C218" t="s">
        <v>70</v>
      </c>
      <c r="D218" t="s">
        <v>28</v>
      </c>
      <c r="E218" t="s">
        <v>47</v>
      </c>
      <c r="F218">
        <v>4</v>
      </c>
      <c r="G218" s="3">
        <v>1750</v>
      </c>
      <c r="H218" s="3">
        <f t="shared" si="3"/>
        <v>7000</v>
      </c>
      <c r="I218" t="s">
        <v>21</v>
      </c>
    </row>
    <row r="219" spans="1:9" x14ac:dyDescent="0.25">
      <c r="A219" t="s">
        <v>289</v>
      </c>
      <c r="B219" s="4">
        <v>46158</v>
      </c>
      <c r="C219" t="s">
        <v>80</v>
      </c>
      <c r="D219" t="s">
        <v>26</v>
      </c>
      <c r="E219" t="s">
        <v>40</v>
      </c>
      <c r="F219">
        <v>2</v>
      </c>
      <c r="G219" s="3">
        <v>450</v>
      </c>
      <c r="H219" s="3">
        <f t="shared" si="3"/>
        <v>900</v>
      </c>
      <c r="I219" t="s">
        <v>21</v>
      </c>
    </row>
    <row r="220" spans="1:9" x14ac:dyDescent="0.25">
      <c r="A220" t="s">
        <v>290</v>
      </c>
      <c r="B220" s="4">
        <v>46154</v>
      </c>
      <c r="C220" t="s">
        <v>85</v>
      </c>
      <c r="D220" t="s">
        <v>28</v>
      </c>
      <c r="E220" t="s">
        <v>52</v>
      </c>
      <c r="F220">
        <v>8</v>
      </c>
      <c r="G220" s="3">
        <v>850</v>
      </c>
      <c r="H220" s="3">
        <f t="shared" si="3"/>
        <v>6800</v>
      </c>
      <c r="I220" t="s">
        <v>21</v>
      </c>
    </row>
    <row r="221" spans="1:9" x14ac:dyDescent="0.25">
      <c r="A221" t="s">
        <v>291</v>
      </c>
      <c r="B221" s="4">
        <v>46088</v>
      </c>
      <c r="C221" t="s">
        <v>46</v>
      </c>
      <c r="D221" t="s">
        <v>28</v>
      </c>
      <c r="E221" t="s">
        <v>40</v>
      </c>
      <c r="F221">
        <v>4</v>
      </c>
      <c r="G221" s="3">
        <v>1750</v>
      </c>
      <c r="H221" s="3">
        <f t="shared" si="3"/>
        <v>7000</v>
      </c>
      <c r="I221" t="s">
        <v>21</v>
      </c>
    </row>
    <row r="222" spans="1:9" x14ac:dyDescent="0.25">
      <c r="A222" t="s">
        <v>292</v>
      </c>
      <c r="B222" s="4">
        <v>46041</v>
      </c>
      <c r="C222" t="s">
        <v>106</v>
      </c>
      <c r="D222" t="s">
        <v>27</v>
      </c>
      <c r="E222" t="s">
        <v>60</v>
      </c>
      <c r="F222">
        <v>11</v>
      </c>
      <c r="G222" s="3">
        <v>650</v>
      </c>
      <c r="H222" s="3">
        <f t="shared" si="3"/>
        <v>7150</v>
      </c>
      <c r="I222" t="s">
        <v>21</v>
      </c>
    </row>
    <row r="223" spans="1:9" x14ac:dyDescent="0.25">
      <c r="A223" t="s">
        <v>293</v>
      </c>
      <c r="B223" s="4">
        <v>46131</v>
      </c>
      <c r="C223" t="s">
        <v>104</v>
      </c>
      <c r="D223" t="s">
        <v>26</v>
      </c>
      <c r="E223" t="s">
        <v>52</v>
      </c>
      <c r="F223">
        <v>1</v>
      </c>
      <c r="G223" s="3">
        <v>1200</v>
      </c>
      <c r="H223" s="3">
        <f t="shared" si="3"/>
        <v>1200</v>
      </c>
      <c r="I223" t="s">
        <v>21</v>
      </c>
    </row>
    <row r="224" spans="1:9" x14ac:dyDescent="0.25">
      <c r="A224" t="s">
        <v>294</v>
      </c>
      <c r="B224" s="4">
        <v>46074</v>
      </c>
      <c r="C224" t="s">
        <v>46</v>
      </c>
      <c r="D224" t="s">
        <v>29</v>
      </c>
      <c r="E224" t="s">
        <v>40</v>
      </c>
      <c r="F224">
        <v>8</v>
      </c>
      <c r="G224" s="3">
        <v>850</v>
      </c>
      <c r="H224" s="3">
        <f t="shared" si="3"/>
        <v>6800</v>
      </c>
      <c r="I224" t="s">
        <v>21</v>
      </c>
    </row>
    <row r="225" spans="1:9" x14ac:dyDescent="0.25">
      <c r="A225" t="s">
        <v>295</v>
      </c>
      <c r="B225" s="4">
        <v>46145</v>
      </c>
      <c r="C225" t="s">
        <v>142</v>
      </c>
      <c r="D225" t="s">
        <v>27</v>
      </c>
      <c r="E225" t="s">
        <v>60</v>
      </c>
      <c r="F225">
        <v>12</v>
      </c>
      <c r="G225" s="3">
        <v>1200</v>
      </c>
      <c r="H225" s="3">
        <f t="shared" si="3"/>
        <v>14400</v>
      </c>
      <c r="I225" t="s">
        <v>21</v>
      </c>
    </row>
    <row r="226" spans="1:9" x14ac:dyDescent="0.25">
      <c r="A226" t="s">
        <v>296</v>
      </c>
      <c r="B226" s="4">
        <v>46050</v>
      </c>
      <c r="C226" t="s">
        <v>100</v>
      </c>
      <c r="D226" t="s">
        <v>28</v>
      </c>
      <c r="E226" t="s">
        <v>52</v>
      </c>
      <c r="F226">
        <v>2</v>
      </c>
      <c r="G226" s="3">
        <v>450</v>
      </c>
      <c r="H226" s="3">
        <f t="shared" si="3"/>
        <v>900</v>
      </c>
      <c r="I226" t="s">
        <v>21</v>
      </c>
    </row>
    <row r="227" spans="1:9" x14ac:dyDescent="0.25">
      <c r="A227" t="s">
        <v>297</v>
      </c>
      <c r="B227" s="4">
        <v>46112</v>
      </c>
      <c r="C227" t="s">
        <v>39</v>
      </c>
      <c r="D227" t="s">
        <v>26</v>
      </c>
      <c r="E227" t="s">
        <v>40</v>
      </c>
      <c r="F227">
        <v>11</v>
      </c>
      <c r="G227" s="3">
        <v>450</v>
      </c>
      <c r="H227" s="3">
        <f t="shared" si="3"/>
        <v>4950</v>
      </c>
      <c r="I227" t="s">
        <v>23</v>
      </c>
    </row>
    <row r="228" spans="1:9" x14ac:dyDescent="0.25">
      <c r="A228" t="s">
        <v>298</v>
      </c>
      <c r="B228" s="4">
        <v>46108</v>
      </c>
      <c r="C228" t="s">
        <v>128</v>
      </c>
      <c r="D228" t="s">
        <v>28</v>
      </c>
      <c r="E228" t="s">
        <v>40</v>
      </c>
      <c r="F228">
        <v>12</v>
      </c>
      <c r="G228" s="3">
        <v>850</v>
      </c>
      <c r="H228" s="3">
        <f t="shared" si="3"/>
        <v>10200</v>
      </c>
      <c r="I228" t="s">
        <v>21</v>
      </c>
    </row>
    <row r="229" spans="1:9" x14ac:dyDescent="0.25">
      <c r="A229" t="s">
        <v>299</v>
      </c>
      <c r="B229" s="4">
        <v>46064</v>
      </c>
      <c r="C229" t="s">
        <v>75</v>
      </c>
      <c r="D229" t="s">
        <v>27</v>
      </c>
      <c r="E229" t="s">
        <v>52</v>
      </c>
      <c r="F229">
        <v>7</v>
      </c>
      <c r="G229" s="3">
        <v>850</v>
      </c>
      <c r="H229" s="3">
        <f t="shared" si="3"/>
        <v>5950</v>
      </c>
      <c r="I229" t="s">
        <v>23</v>
      </c>
    </row>
    <row r="230" spans="1:9" x14ac:dyDescent="0.25">
      <c r="A230" t="s">
        <v>300</v>
      </c>
      <c r="B230" s="4">
        <v>46069</v>
      </c>
      <c r="C230" t="s">
        <v>87</v>
      </c>
      <c r="D230" t="s">
        <v>27</v>
      </c>
      <c r="E230" t="s">
        <v>52</v>
      </c>
      <c r="F230">
        <v>9</v>
      </c>
      <c r="G230" s="3">
        <v>1750</v>
      </c>
      <c r="H230" s="3">
        <f t="shared" si="3"/>
        <v>15750</v>
      </c>
      <c r="I230" t="s">
        <v>21</v>
      </c>
    </row>
    <row r="231" spans="1:9" x14ac:dyDescent="0.25">
      <c r="A231" t="s">
        <v>301</v>
      </c>
      <c r="B231" s="4">
        <v>46056</v>
      </c>
      <c r="C231" t="s">
        <v>63</v>
      </c>
      <c r="D231" t="s">
        <v>28</v>
      </c>
      <c r="E231" t="s">
        <v>47</v>
      </c>
      <c r="F231">
        <v>8</v>
      </c>
      <c r="G231" s="3">
        <v>650</v>
      </c>
      <c r="H231" s="3">
        <f t="shared" si="3"/>
        <v>5200</v>
      </c>
      <c r="I231" t="s">
        <v>21</v>
      </c>
    </row>
    <row r="232" spans="1:9" x14ac:dyDescent="0.25">
      <c r="A232" t="s">
        <v>302</v>
      </c>
      <c r="B232" s="4">
        <v>46058</v>
      </c>
      <c r="C232" t="s">
        <v>59</v>
      </c>
      <c r="D232" t="s">
        <v>27</v>
      </c>
      <c r="E232" t="s">
        <v>60</v>
      </c>
      <c r="F232">
        <v>1</v>
      </c>
      <c r="G232" s="3">
        <v>2200</v>
      </c>
      <c r="H232" s="3">
        <f t="shared" si="3"/>
        <v>2200</v>
      </c>
      <c r="I232" t="s">
        <v>23</v>
      </c>
    </row>
    <row r="233" spans="1:9" x14ac:dyDescent="0.25">
      <c r="A233" t="s">
        <v>303</v>
      </c>
      <c r="B233" s="4">
        <v>46125</v>
      </c>
      <c r="C233" t="s">
        <v>142</v>
      </c>
      <c r="D233" t="s">
        <v>28</v>
      </c>
      <c r="E233" t="s">
        <v>60</v>
      </c>
      <c r="F233">
        <v>12</v>
      </c>
      <c r="G233" s="3">
        <v>1200</v>
      </c>
      <c r="H233" s="3">
        <f t="shared" si="3"/>
        <v>14400</v>
      </c>
      <c r="I233" t="s">
        <v>21</v>
      </c>
    </row>
    <row r="234" spans="1:9" x14ac:dyDescent="0.25">
      <c r="A234" t="s">
        <v>304</v>
      </c>
      <c r="B234" s="4">
        <v>46188</v>
      </c>
      <c r="C234" t="s">
        <v>80</v>
      </c>
      <c r="D234" t="s">
        <v>26</v>
      </c>
      <c r="E234" t="s">
        <v>47</v>
      </c>
      <c r="F234">
        <v>10</v>
      </c>
      <c r="G234" s="3">
        <v>850</v>
      </c>
      <c r="H234" s="3">
        <f t="shared" si="3"/>
        <v>8500</v>
      </c>
      <c r="I234" t="s">
        <v>21</v>
      </c>
    </row>
    <row r="235" spans="1:9" x14ac:dyDescent="0.25">
      <c r="A235" t="s">
        <v>305</v>
      </c>
      <c r="B235" s="4">
        <v>46048</v>
      </c>
      <c r="C235" t="s">
        <v>85</v>
      </c>
      <c r="D235" t="s">
        <v>26</v>
      </c>
      <c r="E235" t="s">
        <v>52</v>
      </c>
      <c r="F235">
        <v>5</v>
      </c>
      <c r="G235" s="3">
        <v>1750</v>
      </c>
      <c r="H235" s="3">
        <f t="shared" si="3"/>
        <v>8750</v>
      </c>
      <c r="I235" t="s">
        <v>23</v>
      </c>
    </row>
    <row r="236" spans="1:9" x14ac:dyDescent="0.25">
      <c r="A236" t="s">
        <v>306</v>
      </c>
      <c r="B236" s="4">
        <v>46102</v>
      </c>
      <c r="C236" t="s">
        <v>78</v>
      </c>
      <c r="D236" t="s">
        <v>26</v>
      </c>
      <c r="E236" t="s">
        <v>60</v>
      </c>
      <c r="F236">
        <v>3</v>
      </c>
      <c r="G236" s="3">
        <v>850</v>
      </c>
      <c r="H236" s="3">
        <f t="shared" si="3"/>
        <v>2550</v>
      </c>
      <c r="I236" t="s">
        <v>21</v>
      </c>
    </row>
    <row r="237" spans="1:9" x14ac:dyDescent="0.25">
      <c r="A237" t="s">
        <v>307</v>
      </c>
      <c r="B237" s="4">
        <v>46069</v>
      </c>
      <c r="C237" t="s">
        <v>63</v>
      </c>
      <c r="D237" t="s">
        <v>28</v>
      </c>
      <c r="E237" t="s">
        <v>47</v>
      </c>
      <c r="F237">
        <v>8</v>
      </c>
      <c r="G237" s="3">
        <v>650</v>
      </c>
      <c r="H237" s="3">
        <f t="shared" si="3"/>
        <v>5200</v>
      </c>
      <c r="I237" t="s">
        <v>23</v>
      </c>
    </row>
    <row r="238" spans="1:9" x14ac:dyDescent="0.25">
      <c r="A238" t="s">
        <v>308</v>
      </c>
      <c r="B238" s="4">
        <v>46188</v>
      </c>
      <c r="C238" t="s">
        <v>104</v>
      </c>
      <c r="D238" t="s">
        <v>28</v>
      </c>
      <c r="E238" t="s">
        <v>40</v>
      </c>
      <c r="F238">
        <v>4</v>
      </c>
      <c r="G238" s="3">
        <v>1200</v>
      </c>
      <c r="H238" s="3">
        <f t="shared" si="3"/>
        <v>4800</v>
      </c>
      <c r="I238" t="s">
        <v>24</v>
      </c>
    </row>
    <row r="239" spans="1:9" x14ac:dyDescent="0.25">
      <c r="A239" t="s">
        <v>309</v>
      </c>
      <c r="B239" s="4">
        <v>46035</v>
      </c>
      <c r="C239" t="s">
        <v>147</v>
      </c>
      <c r="D239" t="s">
        <v>28</v>
      </c>
      <c r="E239" t="s">
        <v>47</v>
      </c>
      <c r="F239">
        <v>11</v>
      </c>
      <c r="G239" s="3">
        <v>1200</v>
      </c>
      <c r="H239" s="3">
        <f t="shared" si="3"/>
        <v>13200</v>
      </c>
      <c r="I239" t="s">
        <v>24</v>
      </c>
    </row>
    <row r="240" spans="1:9" x14ac:dyDescent="0.25">
      <c r="A240" t="s">
        <v>310</v>
      </c>
      <c r="B240" s="4">
        <v>46080</v>
      </c>
      <c r="C240" t="s">
        <v>49</v>
      </c>
      <c r="D240" t="s">
        <v>26</v>
      </c>
      <c r="E240" t="s">
        <v>47</v>
      </c>
      <c r="F240">
        <v>7</v>
      </c>
      <c r="G240" s="3">
        <v>650</v>
      </c>
      <c r="H240" s="3">
        <f t="shared" si="3"/>
        <v>4550</v>
      </c>
      <c r="I240" t="s">
        <v>21</v>
      </c>
    </row>
    <row r="241" spans="1:9" x14ac:dyDescent="0.25">
      <c r="A241" t="s">
        <v>311</v>
      </c>
      <c r="B241" s="4">
        <v>46064</v>
      </c>
      <c r="C241" t="s">
        <v>104</v>
      </c>
      <c r="D241" t="s">
        <v>26</v>
      </c>
      <c r="E241" t="s">
        <v>47</v>
      </c>
      <c r="F241">
        <v>4</v>
      </c>
      <c r="G241" s="3">
        <v>1200</v>
      </c>
      <c r="H241" s="3">
        <f t="shared" si="3"/>
        <v>4800</v>
      </c>
      <c r="I241" t="s">
        <v>21</v>
      </c>
    </row>
    <row r="242" spans="1:9" x14ac:dyDescent="0.25">
      <c r="A242" t="s">
        <v>312</v>
      </c>
      <c r="B242" s="4">
        <v>46139</v>
      </c>
      <c r="C242" t="s">
        <v>111</v>
      </c>
      <c r="D242" t="s">
        <v>26</v>
      </c>
      <c r="E242" t="s">
        <v>40</v>
      </c>
      <c r="F242">
        <v>9</v>
      </c>
      <c r="G242" s="3">
        <v>650</v>
      </c>
      <c r="H242" s="3">
        <f t="shared" si="3"/>
        <v>5850</v>
      </c>
      <c r="I242" t="s">
        <v>23</v>
      </c>
    </row>
    <row r="243" spans="1:9" x14ac:dyDescent="0.25">
      <c r="A243" t="s">
        <v>313</v>
      </c>
      <c r="B243" s="4">
        <v>46059</v>
      </c>
      <c r="C243" t="s">
        <v>115</v>
      </c>
      <c r="D243" t="s">
        <v>26</v>
      </c>
      <c r="E243" t="s">
        <v>47</v>
      </c>
      <c r="F243">
        <v>6</v>
      </c>
      <c r="G243" s="3">
        <v>850</v>
      </c>
      <c r="H243" s="3">
        <f t="shared" si="3"/>
        <v>5100</v>
      </c>
      <c r="I243" t="s">
        <v>23</v>
      </c>
    </row>
    <row r="244" spans="1:9" x14ac:dyDescent="0.25">
      <c r="A244" t="s">
        <v>314</v>
      </c>
      <c r="B244" s="4">
        <v>46067</v>
      </c>
      <c r="C244" t="s">
        <v>109</v>
      </c>
      <c r="D244" t="s">
        <v>28</v>
      </c>
      <c r="E244" t="s">
        <v>40</v>
      </c>
      <c r="F244">
        <v>6</v>
      </c>
      <c r="G244" s="3">
        <v>850</v>
      </c>
      <c r="H244" s="3">
        <f t="shared" si="3"/>
        <v>5100</v>
      </c>
      <c r="I244" t="s">
        <v>23</v>
      </c>
    </row>
    <row r="245" spans="1:9" x14ac:dyDescent="0.25">
      <c r="A245" t="s">
        <v>315</v>
      </c>
      <c r="B245" s="4">
        <v>46061</v>
      </c>
      <c r="C245" t="s">
        <v>63</v>
      </c>
      <c r="D245" t="s">
        <v>27</v>
      </c>
      <c r="E245" t="s">
        <v>40</v>
      </c>
      <c r="F245">
        <v>11</v>
      </c>
      <c r="G245" s="3">
        <v>2200</v>
      </c>
      <c r="H245" s="3">
        <f t="shared" si="3"/>
        <v>24200</v>
      </c>
      <c r="I245" t="s">
        <v>21</v>
      </c>
    </row>
    <row r="246" spans="1:9" x14ac:dyDescent="0.25">
      <c r="A246" t="s">
        <v>316</v>
      </c>
      <c r="B246" s="4">
        <v>46062</v>
      </c>
      <c r="C246" t="s">
        <v>51</v>
      </c>
      <c r="D246" t="s">
        <v>28</v>
      </c>
      <c r="E246" t="s">
        <v>47</v>
      </c>
      <c r="F246">
        <v>11</v>
      </c>
      <c r="G246" s="3">
        <v>850</v>
      </c>
      <c r="H246" s="3">
        <f t="shared" si="3"/>
        <v>9350</v>
      </c>
      <c r="I246" t="s">
        <v>21</v>
      </c>
    </row>
    <row r="247" spans="1:9" x14ac:dyDescent="0.25">
      <c r="A247" t="s">
        <v>317</v>
      </c>
      <c r="B247" s="4">
        <v>46203</v>
      </c>
      <c r="C247" t="s">
        <v>147</v>
      </c>
      <c r="D247" t="s">
        <v>26</v>
      </c>
      <c r="E247" t="s">
        <v>60</v>
      </c>
      <c r="F247">
        <v>11</v>
      </c>
      <c r="G247" s="3">
        <v>1750</v>
      </c>
      <c r="H247" s="3">
        <f t="shared" si="3"/>
        <v>19250</v>
      </c>
      <c r="I247" t="s">
        <v>24</v>
      </c>
    </row>
    <row r="248" spans="1:9" x14ac:dyDescent="0.25">
      <c r="A248" t="s">
        <v>318</v>
      </c>
      <c r="B248" s="4">
        <v>46151</v>
      </c>
      <c r="C248" t="s">
        <v>51</v>
      </c>
      <c r="D248" t="s">
        <v>29</v>
      </c>
      <c r="E248" t="s">
        <v>40</v>
      </c>
      <c r="F248">
        <v>12</v>
      </c>
      <c r="G248" s="3">
        <v>1200</v>
      </c>
      <c r="H248" s="3">
        <f t="shared" si="3"/>
        <v>14400</v>
      </c>
      <c r="I248" t="s">
        <v>21</v>
      </c>
    </row>
    <row r="249" spans="1:9" x14ac:dyDescent="0.25">
      <c r="A249" t="s">
        <v>319</v>
      </c>
      <c r="B249" s="4">
        <v>46089</v>
      </c>
      <c r="C249" t="s">
        <v>44</v>
      </c>
      <c r="D249" t="s">
        <v>26</v>
      </c>
      <c r="E249" t="s">
        <v>60</v>
      </c>
      <c r="F249">
        <v>5</v>
      </c>
      <c r="G249" s="3">
        <v>850</v>
      </c>
      <c r="H249" s="3">
        <f t="shared" si="3"/>
        <v>4250</v>
      </c>
      <c r="I249" t="s">
        <v>21</v>
      </c>
    </row>
    <row r="250" spans="1:9" x14ac:dyDescent="0.25">
      <c r="A250" t="s">
        <v>320</v>
      </c>
      <c r="B250" s="4">
        <v>46203</v>
      </c>
      <c r="C250" t="s">
        <v>42</v>
      </c>
      <c r="D250" t="s">
        <v>28</v>
      </c>
      <c r="E250" t="s">
        <v>52</v>
      </c>
      <c r="F250">
        <v>5</v>
      </c>
      <c r="G250" s="3">
        <v>1750</v>
      </c>
      <c r="H250" s="3">
        <f t="shared" si="3"/>
        <v>8750</v>
      </c>
      <c r="I250" t="s">
        <v>21</v>
      </c>
    </row>
    <row r="251" spans="1:9" x14ac:dyDescent="0.25">
      <c r="A251" t="s">
        <v>321</v>
      </c>
      <c r="B251" s="4">
        <v>46093</v>
      </c>
      <c r="C251" t="s">
        <v>39</v>
      </c>
      <c r="D251" t="s">
        <v>26</v>
      </c>
      <c r="E251" t="s">
        <v>52</v>
      </c>
      <c r="F251">
        <v>2</v>
      </c>
      <c r="G251" s="3">
        <v>650</v>
      </c>
      <c r="H251" s="3">
        <f t="shared" si="3"/>
        <v>1300</v>
      </c>
      <c r="I251" t="s">
        <v>21</v>
      </c>
    </row>
    <row r="252" spans="1:9" x14ac:dyDescent="0.25">
      <c r="A252" t="s">
        <v>322</v>
      </c>
      <c r="B252" s="4">
        <v>46130</v>
      </c>
      <c r="C252" t="s">
        <v>56</v>
      </c>
      <c r="D252" t="s">
        <v>26</v>
      </c>
      <c r="E252" t="s">
        <v>40</v>
      </c>
      <c r="F252">
        <v>3</v>
      </c>
      <c r="G252" s="3">
        <v>450</v>
      </c>
      <c r="H252" s="3">
        <f t="shared" si="3"/>
        <v>1350</v>
      </c>
      <c r="I252" t="s">
        <v>23</v>
      </c>
    </row>
    <row r="253" spans="1:9" x14ac:dyDescent="0.25">
      <c r="A253" t="s">
        <v>323</v>
      </c>
      <c r="B253" s="4">
        <v>46078</v>
      </c>
      <c r="C253" t="s">
        <v>111</v>
      </c>
      <c r="D253" t="s">
        <v>28</v>
      </c>
      <c r="E253" t="s">
        <v>52</v>
      </c>
      <c r="F253">
        <v>5</v>
      </c>
      <c r="G253" s="3">
        <v>2200</v>
      </c>
      <c r="H253" s="3">
        <f t="shared" si="3"/>
        <v>11000</v>
      </c>
      <c r="I253" t="s">
        <v>23</v>
      </c>
    </row>
    <row r="254" spans="1:9" x14ac:dyDescent="0.25">
      <c r="A254" t="s">
        <v>324</v>
      </c>
      <c r="B254" s="4">
        <v>46090</v>
      </c>
      <c r="C254" t="s">
        <v>227</v>
      </c>
      <c r="D254" t="s">
        <v>27</v>
      </c>
      <c r="E254" t="s">
        <v>47</v>
      </c>
      <c r="F254">
        <v>10</v>
      </c>
      <c r="G254" s="3">
        <v>1750</v>
      </c>
      <c r="H254" s="3">
        <f t="shared" si="3"/>
        <v>17500</v>
      </c>
      <c r="I254" t="s">
        <v>21</v>
      </c>
    </row>
    <row r="255" spans="1:9" x14ac:dyDescent="0.25">
      <c r="A255" t="s">
        <v>325</v>
      </c>
      <c r="B255" s="4">
        <v>46162</v>
      </c>
      <c r="C255" t="s">
        <v>106</v>
      </c>
      <c r="D255" t="s">
        <v>29</v>
      </c>
      <c r="E255" t="s">
        <v>47</v>
      </c>
      <c r="F255">
        <v>5</v>
      </c>
      <c r="G255" s="3">
        <v>2200</v>
      </c>
      <c r="H255" s="3">
        <f t="shared" si="3"/>
        <v>11000</v>
      </c>
      <c r="I255" t="s">
        <v>21</v>
      </c>
    </row>
    <row r="256" spans="1:9" x14ac:dyDescent="0.25">
      <c r="A256" t="s">
        <v>326</v>
      </c>
      <c r="B256" s="4">
        <v>46165</v>
      </c>
      <c r="C256" t="s">
        <v>39</v>
      </c>
      <c r="D256" t="s">
        <v>28</v>
      </c>
      <c r="E256" t="s">
        <v>60</v>
      </c>
      <c r="F256">
        <v>3</v>
      </c>
      <c r="G256" s="3">
        <v>450</v>
      </c>
      <c r="H256" s="3">
        <f t="shared" si="3"/>
        <v>1350</v>
      </c>
      <c r="I256" t="s">
        <v>21</v>
      </c>
    </row>
    <row r="257" spans="1:9" x14ac:dyDescent="0.25">
      <c r="A257" t="s">
        <v>327</v>
      </c>
      <c r="B257" s="4">
        <v>46167</v>
      </c>
      <c r="C257" t="s">
        <v>67</v>
      </c>
      <c r="D257" t="s">
        <v>29</v>
      </c>
      <c r="E257" t="s">
        <v>52</v>
      </c>
      <c r="F257">
        <v>11</v>
      </c>
      <c r="G257" s="3">
        <v>1750</v>
      </c>
      <c r="H257" s="3">
        <f t="shared" si="3"/>
        <v>19250</v>
      </c>
      <c r="I257" t="s">
        <v>21</v>
      </c>
    </row>
    <row r="258" spans="1:9" x14ac:dyDescent="0.25">
      <c r="A258" t="s">
        <v>328</v>
      </c>
      <c r="B258" s="4">
        <v>46096</v>
      </c>
      <c r="C258" t="s">
        <v>80</v>
      </c>
      <c r="D258" t="s">
        <v>28</v>
      </c>
      <c r="E258" t="s">
        <v>60</v>
      </c>
      <c r="F258">
        <v>4</v>
      </c>
      <c r="G258" s="3">
        <v>1200</v>
      </c>
      <c r="H258" s="3">
        <f t="shared" ref="H258:H301" si="4">F258*G258</f>
        <v>4800</v>
      </c>
      <c r="I258" t="s">
        <v>21</v>
      </c>
    </row>
    <row r="259" spans="1:9" x14ac:dyDescent="0.25">
      <c r="A259" t="s">
        <v>329</v>
      </c>
      <c r="B259" s="4">
        <v>46083</v>
      </c>
      <c r="C259" t="s">
        <v>39</v>
      </c>
      <c r="D259" t="s">
        <v>29</v>
      </c>
      <c r="E259" t="s">
        <v>40</v>
      </c>
      <c r="F259">
        <v>6</v>
      </c>
      <c r="G259" s="3">
        <v>2200</v>
      </c>
      <c r="H259" s="3">
        <f t="shared" si="4"/>
        <v>13200</v>
      </c>
      <c r="I259" t="s">
        <v>21</v>
      </c>
    </row>
    <row r="260" spans="1:9" x14ac:dyDescent="0.25">
      <c r="A260" t="s">
        <v>330</v>
      </c>
      <c r="B260" s="4">
        <v>46068</v>
      </c>
      <c r="C260" t="s">
        <v>46</v>
      </c>
      <c r="D260" t="s">
        <v>27</v>
      </c>
      <c r="E260" t="s">
        <v>40</v>
      </c>
      <c r="F260">
        <v>2</v>
      </c>
      <c r="G260" s="3">
        <v>2200</v>
      </c>
      <c r="H260" s="3">
        <f t="shared" si="4"/>
        <v>4400</v>
      </c>
      <c r="I260" t="s">
        <v>21</v>
      </c>
    </row>
    <row r="261" spans="1:9" x14ac:dyDescent="0.25">
      <c r="A261" t="s">
        <v>331</v>
      </c>
      <c r="B261" s="4">
        <v>46156</v>
      </c>
      <c r="C261" t="s">
        <v>227</v>
      </c>
      <c r="D261" t="s">
        <v>26</v>
      </c>
      <c r="E261" t="s">
        <v>52</v>
      </c>
      <c r="F261">
        <v>1</v>
      </c>
      <c r="G261" s="3">
        <v>2200</v>
      </c>
      <c r="H261" s="3">
        <f t="shared" si="4"/>
        <v>2200</v>
      </c>
      <c r="I261" t="s">
        <v>24</v>
      </c>
    </row>
    <row r="262" spans="1:9" x14ac:dyDescent="0.25">
      <c r="A262" t="s">
        <v>332</v>
      </c>
      <c r="B262" s="4">
        <v>46040</v>
      </c>
      <c r="C262" t="s">
        <v>115</v>
      </c>
      <c r="D262" t="s">
        <v>28</v>
      </c>
      <c r="E262" t="s">
        <v>60</v>
      </c>
      <c r="F262">
        <v>6</v>
      </c>
      <c r="G262" s="3">
        <v>650</v>
      </c>
      <c r="H262" s="3">
        <f t="shared" si="4"/>
        <v>3900</v>
      </c>
      <c r="I262" t="s">
        <v>21</v>
      </c>
    </row>
    <row r="263" spans="1:9" x14ac:dyDescent="0.25">
      <c r="A263" t="s">
        <v>333</v>
      </c>
      <c r="B263" s="4">
        <v>46108</v>
      </c>
      <c r="C263" t="s">
        <v>128</v>
      </c>
      <c r="D263" t="s">
        <v>27</v>
      </c>
      <c r="E263" t="s">
        <v>60</v>
      </c>
      <c r="F263">
        <v>2</v>
      </c>
      <c r="G263" s="3">
        <v>1750</v>
      </c>
      <c r="H263" s="3">
        <f t="shared" si="4"/>
        <v>3500</v>
      </c>
      <c r="I263" t="s">
        <v>21</v>
      </c>
    </row>
    <row r="264" spans="1:9" x14ac:dyDescent="0.25">
      <c r="A264" t="s">
        <v>334</v>
      </c>
      <c r="B264" s="4">
        <v>46031</v>
      </c>
      <c r="C264" t="s">
        <v>147</v>
      </c>
      <c r="D264" t="s">
        <v>29</v>
      </c>
      <c r="E264" t="s">
        <v>40</v>
      </c>
      <c r="F264">
        <v>8</v>
      </c>
      <c r="G264" s="3">
        <v>1200</v>
      </c>
      <c r="H264" s="3">
        <f t="shared" si="4"/>
        <v>9600</v>
      </c>
      <c r="I264" t="s">
        <v>21</v>
      </c>
    </row>
    <row r="265" spans="1:9" x14ac:dyDescent="0.25">
      <c r="A265" t="s">
        <v>335</v>
      </c>
      <c r="B265" s="4">
        <v>46144</v>
      </c>
      <c r="C265" t="s">
        <v>63</v>
      </c>
      <c r="D265" t="s">
        <v>28</v>
      </c>
      <c r="E265" t="s">
        <v>40</v>
      </c>
      <c r="F265">
        <v>10</v>
      </c>
      <c r="G265" s="3">
        <v>850</v>
      </c>
      <c r="H265" s="3">
        <f t="shared" si="4"/>
        <v>8500</v>
      </c>
      <c r="I265" t="s">
        <v>21</v>
      </c>
    </row>
    <row r="266" spans="1:9" x14ac:dyDescent="0.25">
      <c r="A266" t="s">
        <v>336</v>
      </c>
      <c r="B266" s="4">
        <v>46062</v>
      </c>
      <c r="C266" t="s">
        <v>70</v>
      </c>
      <c r="D266" t="s">
        <v>28</v>
      </c>
      <c r="E266" t="s">
        <v>47</v>
      </c>
      <c r="F266">
        <v>1</v>
      </c>
      <c r="G266" s="3">
        <v>1750</v>
      </c>
      <c r="H266" s="3">
        <f t="shared" si="4"/>
        <v>1750</v>
      </c>
      <c r="I266" t="s">
        <v>21</v>
      </c>
    </row>
    <row r="267" spans="1:9" x14ac:dyDescent="0.25">
      <c r="A267" t="s">
        <v>337</v>
      </c>
      <c r="B267" s="4">
        <v>46158</v>
      </c>
      <c r="C267" t="s">
        <v>46</v>
      </c>
      <c r="D267" t="s">
        <v>29</v>
      </c>
      <c r="E267" t="s">
        <v>40</v>
      </c>
      <c r="F267">
        <v>6</v>
      </c>
      <c r="G267" s="3">
        <v>850</v>
      </c>
      <c r="H267" s="3">
        <f t="shared" si="4"/>
        <v>5100</v>
      </c>
      <c r="I267" t="s">
        <v>21</v>
      </c>
    </row>
    <row r="268" spans="1:9" x14ac:dyDescent="0.25">
      <c r="A268" t="s">
        <v>338</v>
      </c>
      <c r="B268" s="4">
        <v>46079</v>
      </c>
      <c r="C268" t="s">
        <v>80</v>
      </c>
      <c r="D268" t="s">
        <v>28</v>
      </c>
      <c r="E268" t="s">
        <v>40</v>
      </c>
      <c r="F268">
        <v>7</v>
      </c>
      <c r="G268" s="3">
        <v>850</v>
      </c>
      <c r="H268" s="3">
        <f t="shared" si="4"/>
        <v>5950</v>
      </c>
      <c r="I268" t="s">
        <v>21</v>
      </c>
    </row>
    <row r="269" spans="1:9" x14ac:dyDescent="0.25">
      <c r="A269" t="s">
        <v>339</v>
      </c>
      <c r="B269" s="4">
        <v>46094</v>
      </c>
      <c r="C269" t="s">
        <v>67</v>
      </c>
      <c r="D269" t="s">
        <v>28</v>
      </c>
      <c r="E269" t="s">
        <v>60</v>
      </c>
      <c r="F269">
        <v>12</v>
      </c>
      <c r="G269" s="3">
        <v>1200</v>
      </c>
      <c r="H269" s="3">
        <f t="shared" si="4"/>
        <v>14400</v>
      </c>
      <c r="I269" t="s">
        <v>23</v>
      </c>
    </row>
    <row r="270" spans="1:9" x14ac:dyDescent="0.25">
      <c r="A270" t="s">
        <v>340</v>
      </c>
      <c r="B270" s="4">
        <v>46203</v>
      </c>
      <c r="C270" t="s">
        <v>227</v>
      </c>
      <c r="D270" t="s">
        <v>29</v>
      </c>
      <c r="E270" t="s">
        <v>60</v>
      </c>
      <c r="F270">
        <v>11</v>
      </c>
      <c r="G270" s="3">
        <v>1750</v>
      </c>
      <c r="H270" s="3">
        <f t="shared" si="4"/>
        <v>19250</v>
      </c>
      <c r="I270" t="s">
        <v>24</v>
      </c>
    </row>
    <row r="271" spans="1:9" x14ac:dyDescent="0.25">
      <c r="A271" t="s">
        <v>341</v>
      </c>
      <c r="B271" s="4">
        <v>46071</v>
      </c>
      <c r="C271" t="s">
        <v>111</v>
      </c>
      <c r="D271" t="s">
        <v>27</v>
      </c>
      <c r="E271" t="s">
        <v>60</v>
      </c>
      <c r="F271">
        <v>12</v>
      </c>
      <c r="G271" s="3">
        <v>850</v>
      </c>
      <c r="H271" s="3">
        <f t="shared" si="4"/>
        <v>10200</v>
      </c>
      <c r="I271" t="s">
        <v>21</v>
      </c>
    </row>
    <row r="272" spans="1:9" x14ac:dyDescent="0.25">
      <c r="A272" t="s">
        <v>342</v>
      </c>
      <c r="B272" s="4">
        <v>46115</v>
      </c>
      <c r="C272" t="s">
        <v>67</v>
      </c>
      <c r="D272" t="s">
        <v>27</v>
      </c>
      <c r="E272" t="s">
        <v>52</v>
      </c>
      <c r="F272">
        <v>10</v>
      </c>
      <c r="G272" s="3">
        <v>1200</v>
      </c>
      <c r="H272" s="3">
        <f t="shared" si="4"/>
        <v>12000</v>
      </c>
      <c r="I272" t="s">
        <v>24</v>
      </c>
    </row>
    <row r="273" spans="1:9" x14ac:dyDescent="0.25">
      <c r="A273" t="s">
        <v>343</v>
      </c>
      <c r="B273" s="4">
        <v>46120</v>
      </c>
      <c r="C273" t="s">
        <v>54</v>
      </c>
      <c r="D273" t="s">
        <v>29</v>
      </c>
      <c r="E273" t="s">
        <v>47</v>
      </c>
      <c r="F273">
        <v>11</v>
      </c>
      <c r="G273" s="3">
        <v>1750</v>
      </c>
      <c r="H273" s="3">
        <f t="shared" si="4"/>
        <v>19250</v>
      </c>
      <c r="I273" t="s">
        <v>21</v>
      </c>
    </row>
    <row r="274" spans="1:9" x14ac:dyDescent="0.25">
      <c r="A274" t="s">
        <v>344</v>
      </c>
      <c r="B274" s="4">
        <v>46203</v>
      </c>
      <c r="C274" t="s">
        <v>56</v>
      </c>
      <c r="D274" t="s">
        <v>26</v>
      </c>
      <c r="E274" t="s">
        <v>52</v>
      </c>
      <c r="F274">
        <v>7</v>
      </c>
      <c r="G274" s="3">
        <v>450</v>
      </c>
      <c r="H274" s="3">
        <f t="shared" si="4"/>
        <v>3150</v>
      </c>
      <c r="I274" t="s">
        <v>21</v>
      </c>
    </row>
    <row r="275" spans="1:9" x14ac:dyDescent="0.25">
      <c r="A275" t="s">
        <v>345</v>
      </c>
      <c r="B275" s="4">
        <v>46075</v>
      </c>
      <c r="C275" t="s">
        <v>128</v>
      </c>
      <c r="D275" t="s">
        <v>28</v>
      </c>
      <c r="E275" t="s">
        <v>60</v>
      </c>
      <c r="F275">
        <v>1</v>
      </c>
      <c r="G275" s="3">
        <v>1750</v>
      </c>
      <c r="H275" s="3">
        <f t="shared" si="4"/>
        <v>1750</v>
      </c>
      <c r="I275" t="s">
        <v>21</v>
      </c>
    </row>
    <row r="276" spans="1:9" x14ac:dyDescent="0.25">
      <c r="A276" t="s">
        <v>346</v>
      </c>
      <c r="B276" s="4">
        <v>46199</v>
      </c>
      <c r="C276" t="s">
        <v>115</v>
      </c>
      <c r="D276" t="s">
        <v>27</v>
      </c>
      <c r="E276" t="s">
        <v>47</v>
      </c>
      <c r="F276">
        <v>2</v>
      </c>
      <c r="G276" s="3">
        <v>450</v>
      </c>
      <c r="H276" s="3">
        <f t="shared" si="4"/>
        <v>900</v>
      </c>
      <c r="I276" t="s">
        <v>21</v>
      </c>
    </row>
    <row r="277" spans="1:9" x14ac:dyDescent="0.25">
      <c r="A277" t="s">
        <v>347</v>
      </c>
      <c r="B277" s="4">
        <v>46105</v>
      </c>
      <c r="C277" t="s">
        <v>59</v>
      </c>
      <c r="D277" t="s">
        <v>28</v>
      </c>
      <c r="E277" t="s">
        <v>52</v>
      </c>
      <c r="F277">
        <v>6</v>
      </c>
      <c r="G277" s="3">
        <v>1750</v>
      </c>
      <c r="H277" s="3">
        <f t="shared" si="4"/>
        <v>10500</v>
      </c>
      <c r="I277" t="s">
        <v>23</v>
      </c>
    </row>
    <row r="278" spans="1:9" x14ac:dyDescent="0.25">
      <c r="A278" t="s">
        <v>348</v>
      </c>
      <c r="B278" s="4">
        <v>46108</v>
      </c>
      <c r="C278" t="s">
        <v>111</v>
      </c>
      <c r="D278" t="s">
        <v>26</v>
      </c>
      <c r="E278" t="s">
        <v>47</v>
      </c>
      <c r="F278">
        <v>3</v>
      </c>
      <c r="G278" s="3">
        <v>650</v>
      </c>
      <c r="H278" s="3">
        <f t="shared" si="4"/>
        <v>1950</v>
      </c>
      <c r="I278" t="s">
        <v>21</v>
      </c>
    </row>
    <row r="279" spans="1:9" x14ac:dyDescent="0.25">
      <c r="A279" t="s">
        <v>349</v>
      </c>
      <c r="B279" s="4">
        <v>46169</v>
      </c>
      <c r="C279" t="s">
        <v>59</v>
      </c>
      <c r="D279" t="s">
        <v>27</v>
      </c>
      <c r="E279" t="s">
        <v>40</v>
      </c>
      <c r="F279">
        <v>8</v>
      </c>
      <c r="G279" s="3">
        <v>850</v>
      </c>
      <c r="H279" s="3">
        <f t="shared" si="4"/>
        <v>6800</v>
      </c>
      <c r="I279" t="s">
        <v>21</v>
      </c>
    </row>
    <row r="280" spans="1:9" x14ac:dyDescent="0.25">
      <c r="A280" t="s">
        <v>350</v>
      </c>
      <c r="B280" s="4">
        <v>46126</v>
      </c>
      <c r="C280" t="s">
        <v>70</v>
      </c>
      <c r="D280" t="s">
        <v>28</v>
      </c>
      <c r="E280" t="s">
        <v>40</v>
      </c>
      <c r="F280">
        <v>9</v>
      </c>
      <c r="G280" s="3">
        <v>450</v>
      </c>
      <c r="H280" s="3">
        <f t="shared" si="4"/>
        <v>4050</v>
      </c>
      <c r="I280" t="s">
        <v>21</v>
      </c>
    </row>
    <row r="281" spans="1:9" x14ac:dyDescent="0.25">
      <c r="A281" t="s">
        <v>351</v>
      </c>
      <c r="B281" s="4">
        <v>46166</v>
      </c>
      <c r="C281" t="s">
        <v>170</v>
      </c>
      <c r="D281" t="s">
        <v>26</v>
      </c>
      <c r="E281" t="s">
        <v>40</v>
      </c>
      <c r="F281">
        <v>7</v>
      </c>
      <c r="G281" s="3">
        <v>2200</v>
      </c>
      <c r="H281" s="3">
        <f t="shared" si="4"/>
        <v>15400</v>
      </c>
      <c r="I281" t="s">
        <v>21</v>
      </c>
    </row>
    <row r="282" spans="1:9" x14ac:dyDescent="0.25">
      <c r="A282" t="s">
        <v>352</v>
      </c>
      <c r="B282" s="4">
        <v>46061</v>
      </c>
      <c r="C282" t="s">
        <v>85</v>
      </c>
      <c r="D282" t="s">
        <v>27</v>
      </c>
      <c r="E282" t="s">
        <v>40</v>
      </c>
      <c r="F282">
        <v>4</v>
      </c>
      <c r="G282" s="3">
        <v>1200</v>
      </c>
      <c r="H282" s="3">
        <f t="shared" si="4"/>
        <v>4800</v>
      </c>
      <c r="I282" t="s">
        <v>21</v>
      </c>
    </row>
    <row r="283" spans="1:9" x14ac:dyDescent="0.25">
      <c r="A283" t="s">
        <v>353</v>
      </c>
      <c r="B283" s="4">
        <v>46166</v>
      </c>
      <c r="C283" t="s">
        <v>70</v>
      </c>
      <c r="D283" t="s">
        <v>26</v>
      </c>
      <c r="E283" t="s">
        <v>40</v>
      </c>
      <c r="F283">
        <v>12</v>
      </c>
      <c r="G283" s="3">
        <v>2200</v>
      </c>
      <c r="H283" s="3">
        <f t="shared" si="4"/>
        <v>26400</v>
      </c>
      <c r="I283" t="s">
        <v>23</v>
      </c>
    </row>
    <row r="284" spans="1:9" x14ac:dyDescent="0.25">
      <c r="A284" t="s">
        <v>354</v>
      </c>
      <c r="B284" s="4">
        <v>46088</v>
      </c>
      <c r="C284" t="s">
        <v>227</v>
      </c>
      <c r="D284" t="s">
        <v>28</v>
      </c>
      <c r="E284" t="s">
        <v>47</v>
      </c>
      <c r="F284">
        <v>8</v>
      </c>
      <c r="G284" s="3">
        <v>450</v>
      </c>
      <c r="H284" s="3">
        <f t="shared" si="4"/>
        <v>3600</v>
      </c>
      <c r="I284" t="s">
        <v>21</v>
      </c>
    </row>
    <row r="285" spans="1:9" x14ac:dyDescent="0.25">
      <c r="A285" t="s">
        <v>355</v>
      </c>
      <c r="B285" s="4">
        <v>46166</v>
      </c>
      <c r="C285" t="s">
        <v>227</v>
      </c>
      <c r="D285" t="s">
        <v>27</v>
      </c>
      <c r="E285" t="s">
        <v>40</v>
      </c>
      <c r="F285">
        <v>9</v>
      </c>
      <c r="G285" s="3">
        <v>850</v>
      </c>
      <c r="H285" s="3">
        <f t="shared" si="4"/>
        <v>7650</v>
      </c>
      <c r="I285" t="s">
        <v>21</v>
      </c>
    </row>
    <row r="286" spans="1:9" x14ac:dyDescent="0.25">
      <c r="A286" t="s">
        <v>356</v>
      </c>
      <c r="B286" s="4">
        <v>46034</v>
      </c>
      <c r="C286" t="s">
        <v>59</v>
      </c>
      <c r="D286" t="s">
        <v>28</v>
      </c>
      <c r="E286" t="s">
        <v>47</v>
      </c>
      <c r="F286">
        <v>1</v>
      </c>
      <c r="G286" s="3">
        <v>650</v>
      </c>
      <c r="H286" s="3">
        <f t="shared" si="4"/>
        <v>650</v>
      </c>
      <c r="I286" t="s">
        <v>23</v>
      </c>
    </row>
    <row r="287" spans="1:9" x14ac:dyDescent="0.25">
      <c r="A287" t="s">
        <v>357</v>
      </c>
      <c r="B287" s="4">
        <v>46039</v>
      </c>
      <c r="C287" t="s">
        <v>90</v>
      </c>
      <c r="D287" t="s">
        <v>29</v>
      </c>
      <c r="E287" t="s">
        <v>60</v>
      </c>
      <c r="F287">
        <v>12</v>
      </c>
      <c r="G287" s="3">
        <v>2200</v>
      </c>
      <c r="H287" s="3">
        <f t="shared" si="4"/>
        <v>26400</v>
      </c>
      <c r="I287" t="s">
        <v>21</v>
      </c>
    </row>
    <row r="288" spans="1:9" x14ac:dyDescent="0.25">
      <c r="A288" t="s">
        <v>358</v>
      </c>
      <c r="B288" s="4">
        <v>46091</v>
      </c>
      <c r="C288" t="s">
        <v>87</v>
      </c>
      <c r="D288" t="s">
        <v>26</v>
      </c>
      <c r="E288" t="s">
        <v>47</v>
      </c>
      <c r="F288">
        <v>9</v>
      </c>
      <c r="G288" s="3">
        <v>2200</v>
      </c>
      <c r="H288" s="3">
        <f t="shared" si="4"/>
        <v>19800</v>
      </c>
      <c r="I288" t="s">
        <v>23</v>
      </c>
    </row>
    <row r="289" spans="1:9" x14ac:dyDescent="0.25">
      <c r="A289" t="s">
        <v>359</v>
      </c>
      <c r="B289" s="4">
        <v>46130</v>
      </c>
      <c r="C289" t="s">
        <v>109</v>
      </c>
      <c r="D289" t="s">
        <v>28</v>
      </c>
      <c r="E289" t="s">
        <v>52</v>
      </c>
      <c r="F289">
        <v>12</v>
      </c>
      <c r="G289" s="3">
        <v>650</v>
      </c>
      <c r="H289" s="3">
        <f t="shared" si="4"/>
        <v>7800</v>
      </c>
      <c r="I289" t="s">
        <v>21</v>
      </c>
    </row>
    <row r="290" spans="1:9" x14ac:dyDescent="0.25">
      <c r="A290" t="s">
        <v>360</v>
      </c>
      <c r="B290" s="4">
        <v>46166</v>
      </c>
      <c r="C290" t="s">
        <v>100</v>
      </c>
      <c r="D290" t="s">
        <v>29</v>
      </c>
      <c r="E290" t="s">
        <v>52</v>
      </c>
      <c r="F290">
        <v>10</v>
      </c>
      <c r="G290" s="3">
        <v>1200</v>
      </c>
      <c r="H290" s="3">
        <f t="shared" si="4"/>
        <v>12000</v>
      </c>
      <c r="I290" t="s">
        <v>24</v>
      </c>
    </row>
    <row r="291" spans="1:9" x14ac:dyDescent="0.25">
      <c r="A291" t="s">
        <v>361</v>
      </c>
      <c r="B291" s="4">
        <v>46095</v>
      </c>
      <c r="C291" t="s">
        <v>70</v>
      </c>
      <c r="D291" t="s">
        <v>28</v>
      </c>
      <c r="E291" t="s">
        <v>47</v>
      </c>
      <c r="F291">
        <v>10</v>
      </c>
      <c r="G291" s="3">
        <v>1750</v>
      </c>
      <c r="H291" s="3">
        <f t="shared" si="4"/>
        <v>17500</v>
      </c>
      <c r="I291" t="s">
        <v>21</v>
      </c>
    </row>
    <row r="292" spans="1:9" x14ac:dyDescent="0.25">
      <c r="A292" t="s">
        <v>362</v>
      </c>
      <c r="B292" s="4">
        <v>46177</v>
      </c>
      <c r="C292" t="s">
        <v>63</v>
      </c>
      <c r="D292" t="s">
        <v>26</v>
      </c>
      <c r="E292" t="s">
        <v>47</v>
      </c>
      <c r="F292">
        <v>9</v>
      </c>
      <c r="G292" s="3">
        <v>650</v>
      </c>
      <c r="H292" s="3">
        <f t="shared" si="4"/>
        <v>5850</v>
      </c>
      <c r="I292" t="s">
        <v>23</v>
      </c>
    </row>
    <row r="293" spans="1:9" x14ac:dyDescent="0.25">
      <c r="A293" t="s">
        <v>363</v>
      </c>
      <c r="B293" s="4">
        <v>46162</v>
      </c>
      <c r="C293" t="s">
        <v>70</v>
      </c>
      <c r="D293" t="s">
        <v>29</v>
      </c>
      <c r="E293" t="s">
        <v>60</v>
      </c>
      <c r="F293">
        <v>10</v>
      </c>
      <c r="G293" s="3">
        <v>2200</v>
      </c>
      <c r="H293" s="3">
        <f t="shared" si="4"/>
        <v>22000</v>
      </c>
      <c r="I293" t="s">
        <v>23</v>
      </c>
    </row>
    <row r="294" spans="1:9" x14ac:dyDescent="0.25">
      <c r="A294" t="s">
        <v>364</v>
      </c>
      <c r="B294" s="4">
        <v>46047</v>
      </c>
      <c r="C294" t="s">
        <v>67</v>
      </c>
      <c r="D294" t="s">
        <v>29</v>
      </c>
      <c r="E294" t="s">
        <v>47</v>
      </c>
      <c r="F294">
        <v>4</v>
      </c>
      <c r="G294" s="3">
        <v>2200</v>
      </c>
      <c r="H294" s="3">
        <f t="shared" si="4"/>
        <v>8800</v>
      </c>
      <c r="I294" t="s">
        <v>21</v>
      </c>
    </row>
    <row r="295" spans="1:9" x14ac:dyDescent="0.25">
      <c r="A295" t="s">
        <v>365</v>
      </c>
      <c r="B295" s="4">
        <v>46152</v>
      </c>
      <c r="C295" t="s">
        <v>90</v>
      </c>
      <c r="D295" t="s">
        <v>29</v>
      </c>
      <c r="E295" t="s">
        <v>47</v>
      </c>
      <c r="F295">
        <v>6</v>
      </c>
      <c r="G295" s="3">
        <v>650</v>
      </c>
      <c r="H295" s="3">
        <f t="shared" si="4"/>
        <v>3900</v>
      </c>
      <c r="I295" t="s">
        <v>21</v>
      </c>
    </row>
    <row r="296" spans="1:9" x14ac:dyDescent="0.25">
      <c r="A296" t="s">
        <v>366</v>
      </c>
      <c r="B296" s="4">
        <v>46044</v>
      </c>
      <c r="C296" t="s">
        <v>115</v>
      </c>
      <c r="D296" t="s">
        <v>27</v>
      </c>
      <c r="E296" t="s">
        <v>52</v>
      </c>
      <c r="F296">
        <v>3</v>
      </c>
      <c r="G296" s="3">
        <v>1200</v>
      </c>
      <c r="H296" s="3">
        <f t="shared" si="4"/>
        <v>3600</v>
      </c>
      <c r="I296" t="s">
        <v>21</v>
      </c>
    </row>
    <row r="297" spans="1:9" x14ac:dyDescent="0.25">
      <c r="A297" t="s">
        <v>367</v>
      </c>
      <c r="B297" s="4">
        <v>46174</v>
      </c>
      <c r="C297" t="s">
        <v>78</v>
      </c>
      <c r="D297" t="s">
        <v>26</v>
      </c>
      <c r="E297" t="s">
        <v>40</v>
      </c>
      <c r="F297">
        <v>3</v>
      </c>
      <c r="G297" s="3">
        <v>1200</v>
      </c>
      <c r="H297" s="3">
        <f t="shared" si="4"/>
        <v>3600</v>
      </c>
      <c r="I297" t="s">
        <v>21</v>
      </c>
    </row>
    <row r="298" spans="1:9" x14ac:dyDescent="0.25">
      <c r="A298" t="s">
        <v>368</v>
      </c>
      <c r="B298" s="4">
        <v>46028</v>
      </c>
      <c r="C298" t="s">
        <v>56</v>
      </c>
      <c r="D298" t="s">
        <v>26</v>
      </c>
      <c r="E298" t="s">
        <v>60</v>
      </c>
      <c r="F298">
        <v>5</v>
      </c>
      <c r="G298" s="3">
        <v>650</v>
      </c>
      <c r="H298" s="3">
        <f t="shared" si="4"/>
        <v>3250</v>
      </c>
      <c r="I298" t="s">
        <v>21</v>
      </c>
    </row>
    <row r="299" spans="1:9" x14ac:dyDescent="0.25">
      <c r="A299" t="s">
        <v>369</v>
      </c>
      <c r="B299" s="4">
        <v>46163</v>
      </c>
      <c r="C299" t="s">
        <v>90</v>
      </c>
      <c r="D299" t="s">
        <v>29</v>
      </c>
      <c r="E299" t="s">
        <v>52</v>
      </c>
      <c r="F299">
        <v>3</v>
      </c>
      <c r="G299" s="3">
        <v>1200</v>
      </c>
      <c r="H299" s="3">
        <f t="shared" si="4"/>
        <v>3600</v>
      </c>
      <c r="I299" t="s">
        <v>24</v>
      </c>
    </row>
    <row r="300" spans="1:9" x14ac:dyDescent="0.25">
      <c r="A300" t="s">
        <v>370</v>
      </c>
      <c r="B300" s="4">
        <v>46196</v>
      </c>
      <c r="C300" t="s">
        <v>85</v>
      </c>
      <c r="D300" t="s">
        <v>27</v>
      </c>
      <c r="E300" t="s">
        <v>40</v>
      </c>
      <c r="F300">
        <v>9</v>
      </c>
      <c r="G300" s="3">
        <v>1200</v>
      </c>
      <c r="H300" s="3">
        <f t="shared" si="4"/>
        <v>10800</v>
      </c>
      <c r="I300" t="s">
        <v>21</v>
      </c>
    </row>
    <row r="301" spans="1:9" x14ac:dyDescent="0.25">
      <c r="A301" t="s">
        <v>371</v>
      </c>
      <c r="B301" s="4">
        <v>46184</v>
      </c>
      <c r="C301" t="s">
        <v>51</v>
      </c>
      <c r="D301" t="s">
        <v>28</v>
      </c>
      <c r="E301" t="s">
        <v>60</v>
      </c>
      <c r="F301">
        <v>4</v>
      </c>
      <c r="G301" s="3">
        <v>850</v>
      </c>
      <c r="H301" s="3">
        <f t="shared" si="4"/>
        <v>3400</v>
      </c>
      <c r="I301" t="s">
        <v>21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MIS Dashboard</vt:lpstr>
      <vt:lpstr>Raw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AADIl</cp:lastModifiedBy>
  <dcterms:created xsi:type="dcterms:W3CDTF">2026-09-28T11:56:33Z</dcterms:created>
  <dcterms:modified xsi:type="dcterms:W3CDTF">2026-10-01T05:08:48Z</dcterms:modified>
</cp:coreProperties>
</file>